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5480" windowHeight="11640"/>
  </bookViews>
  <sheets>
    <sheet name="Quarterly Check" sheetId="1" r:id="rId1"/>
    <sheet name="Sheet3" sheetId="3" r:id="rId2"/>
  </sheets>
  <definedNames>
    <definedName name="_xlnm.Print_Titles" localSheetId="0">'Quarterly Check'!$A:$C</definedName>
  </definedNames>
  <calcPr calcId="124519"/>
</workbook>
</file>

<file path=xl/calcChain.xml><?xml version="1.0" encoding="utf-8"?>
<calcChain xmlns="http://schemas.openxmlformats.org/spreadsheetml/2006/main">
  <c r="Q88" i="1"/>
  <c r="P88"/>
  <c r="M88"/>
  <c r="L88"/>
  <c r="I88"/>
  <c r="P92"/>
  <c r="H92"/>
  <c r="R6"/>
  <c r="R7"/>
  <c r="R8"/>
  <c r="R9"/>
  <c r="R10"/>
  <c r="R11"/>
  <c r="R12"/>
  <c r="R13"/>
  <c r="R14"/>
  <c r="R15"/>
  <c r="R16"/>
  <c r="R5"/>
  <c r="R4"/>
  <c r="N10"/>
  <c r="N11"/>
  <c r="N12"/>
  <c r="N13"/>
  <c r="N14"/>
  <c r="N15"/>
  <c r="N16"/>
  <c r="N9"/>
  <c r="N8"/>
  <c r="N7"/>
  <c r="N6"/>
  <c r="N5"/>
  <c r="N4"/>
  <c r="R17"/>
  <c r="J17"/>
  <c r="M93"/>
  <c r="M92"/>
  <c r="Q92" s="1"/>
  <c r="L92"/>
  <c r="N91"/>
  <c r="R90"/>
  <c r="N90"/>
  <c r="R89"/>
  <c r="N89"/>
  <c r="N92" s="1"/>
  <c r="I93"/>
  <c r="E93"/>
  <c r="D93"/>
  <c r="F93" s="1"/>
  <c r="E92"/>
  <c r="D92"/>
  <c r="F91"/>
  <c r="J90"/>
  <c r="F90"/>
  <c r="J89"/>
  <c r="F89"/>
  <c r="F92" s="1"/>
  <c r="I92"/>
  <c r="J5"/>
  <c r="J6"/>
  <c r="J7"/>
  <c r="J8"/>
  <c r="J9"/>
  <c r="J10"/>
  <c r="J11"/>
  <c r="J12"/>
  <c r="J13"/>
  <c r="J4"/>
  <c r="I83"/>
  <c r="R79"/>
  <c r="R80"/>
  <c r="R81"/>
  <c r="R78"/>
  <c r="R77"/>
  <c r="R76"/>
  <c r="N75"/>
  <c r="N76"/>
  <c r="N77"/>
  <c r="N78"/>
  <c r="N79"/>
  <c r="N80"/>
  <c r="N81"/>
  <c r="J76"/>
  <c r="J77"/>
  <c r="J78"/>
  <c r="J79"/>
  <c r="J80"/>
  <c r="J81"/>
  <c r="E83"/>
  <c r="F76"/>
  <c r="F77"/>
  <c r="F78"/>
  <c r="F79"/>
  <c r="F80"/>
  <c r="F81"/>
  <c r="Q83"/>
  <c r="R74"/>
  <c r="R42"/>
  <c r="R43"/>
  <c r="R31"/>
  <c r="R50"/>
  <c r="R51"/>
  <c r="R52"/>
  <c r="N42"/>
  <c r="N43"/>
  <c r="N63"/>
  <c r="N50"/>
  <c r="N51"/>
  <c r="N52"/>
  <c r="N49"/>
  <c r="N31"/>
  <c r="N74"/>
  <c r="J74"/>
  <c r="J50"/>
  <c r="J51"/>
  <c r="J52"/>
  <c r="F63"/>
  <c r="F64"/>
  <c r="F62"/>
  <c r="E17"/>
  <c r="F43"/>
  <c r="F42"/>
  <c r="P83"/>
  <c r="L83"/>
  <c r="H83"/>
  <c r="D83"/>
  <c r="F74"/>
  <c r="M83"/>
  <c r="J63"/>
  <c r="J64"/>
  <c r="J75"/>
  <c r="J82"/>
  <c r="F75"/>
  <c r="F82"/>
  <c r="N82"/>
  <c r="R75"/>
  <c r="R82"/>
  <c r="R62"/>
  <c r="R63"/>
  <c r="N62"/>
  <c r="J31"/>
  <c r="F31"/>
  <c r="J62"/>
  <c r="E65"/>
  <c r="Q44"/>
  <c r="P44"/>
  <c r="F6"/>
  <c r="F7"/>
  <c r="F8"/>
  <c r="F9"/>
  <c r="F10"/>
  <c r="F11"/>
  <c r="F12"/>
  <c r="F13"/>
  <c r="F16"/>
  <c r="F5"/>
  <c r="F17"/>
  <c r="D17"/>
  <c r="J73"/>
  <c r="R48"/>
  <c r="R49"/>
  <c r="R53"/>
  <c r="N48"/>
  <c r="N53"/>
  <c r="J48"/>
  <c r="J49"/>
  <c r="J53"/>
  <c r="N41"/>
  <c r="J41"/>
  <c r="R32"/>
  <c r="N32"/>
  <c r="J32"/>
  <c r="J30"/>
  <c r="F30"/>
  <c r="N25"/>
  <c r="R30"/>
  <c r="N30"/>
  <c r="P54"/>
  <c r="P58"/>
  <c r="P65"/>
  <c r="R41"/>
  <c r="R25"/>
  <c r="J25"/>
  <c r="F25"/>
  <c r="F49"/>
  <c r="F41"/>
  <c r="F48"/>
  <c r="F32"/>
  <c r="R64"/>
  <c r="N64"/>
  <c r="R57"/>
  <c r="N57"/>
  <c r="J57"/>
  <c r="F57"/>
  <c r="R58"/>
  <c r="Q58"/>
  <c r="N58"/>
  <c r="M58"/>
  <c r="L58"/>
  <c r="J58"/>
  <c r="I58"/>
  <c r="H58"/>
  <c r="F58"/>
  <c r="E58"/>
  <c r="D58"/>
  <c r="R40"/>
  <c r="J40"/>
  <c r="F40"/>
  <c r="R39"/>
  <c r="N37"/>
  <c r="N38"/>
  <c r="N39"/>
  <c r="F39"/>
  <c r="R38"/>
  <c r="J38"/>
  <c r="F38"/>
  <c r="R37"/>
  <c r="J37"/>
  <c r="F37"/>
  <c r="F36"/>
  <c r="R36"/>
  <c r="N36"/>
  <c r="J36"/>
  <c r="R35"/>
  <c r="N35"/>
  <c r="J35"/>
  <c r="F35"/>
  <c r="R34"/>
  <c r="N34"/>
  <c r="J34"/>
  <c r="F34"/>
  <c r="R33"/>
  <c r="N33"/>
  <c r="J33"/>
  <c r="F33"/>
  <c r="H44"/>
  <c r="H54"/>
  <c r="H65"/>
  <c r="I54"/>
  <c r="I65"/>
  <c r="J20"/>
  <c r="J21"/>
  <c r="J22"/>
  <c r="J23"/>
  <c r="J26"/>
  <c r="J27"/>
  <c r="J28"/>
  <c r="J29"/>
  <c r="J47"/>
  <c r="J54"/>
  <c r="J61"/>
  <c r="J68"/>
  <c r="J69"/>
  <c r="J70"/>
  <c r="J71"/>
  <c r="J72"/>
  <c r="L44"/>
  <c r="L54"/>
  <c r="L65"/>
  <c r="M54"/>
  <c r="M65"/>
  <c r="N20"/>
  <c r="N21"/>
  <c r="N22"/>
  <c r="N23"/>
  <c r="N24"/>
  <c r="N26"/>
  <c r="N27"/>
  <c r="N28"/>
  <c r="N29"/>
  <c r="N47"/>
  <c r="N54" s="1"/>
  <c r="N61"/>
  <c r="N65" s="1"/>
  <c r="N68"/>
  <c r="N69"/>
  <c r="N70"/>
  <c r="N71"/>
  <c r="N72"/>
  <c r="N73"/>
  <c r="N83"/>
  <c r="Q54"/>
  <c r="Q65"/>
  <c r="R20"/>
  <c r="R21"/>
  <c r="R22"/>
  <c r="R23"/>
  <c r="R24"/>
  <c r="R26"/>
  <c r="R27"/>
  <c r="R28"/>
  <c r="R29"/>
  <c r="R47"/>
  <c r="R54" s="1"/>
  <c r="R61"/>
  <c r="R65" s="1"/>
  <c r="R68"/>
  <c r="R69"/>
  <c r="R70"/>
  <c r="R71"/>
  <c r="R72"/>
  <c r="R73"/>
  <c r="R83" s="1"/>
  <c r="E44"/>
  <c r="E54"/>
  <c r="D44"/>
  <c r="F44" s="1"/>
  <c r="F47"/>
  <c r="F53"/>
  <c r="F54"/>
  <c r="F61"/>
  <c r="F65"/>
  <c r="F68"/>
  <c r="F69"/>
  <c r="F83" s="1"/>
  <c r="F70"/>
  <c r="F71"/>
  <c r="F72"/>
  <c r="F73"/>
  <c r="D54"/>
  <c r="D65"/>
  <c r="F21"/>
  <c r="F22"/>
  <c r="F23"/>
  <c r="F24"/>
  <c r="F26"/>
  <c r="F27"/>
  <c r="F28"/>
  <c r="F29"/>
  <c r="F20"/>
  <c r="R44"/>
  <c r="N40"/>
  <c r="N44"/>
  <c r="M44"/>
  <c r="J39"/>
  <c r="J65"/>
  <c r="E85"/>
  <c r="D85"/>
  <c r="H17"/>
  <c r="H85" s="1"/>
  <c r="L17"/>
  <c r="L85" s="1"/>
  <c r="P17"/>
  <c r="P85" s="1"/>
  <c r="N17" l="1"/>
  <c r="N93"/>
  <c r="R88"/>
  <c r="R92" s="1"/>
  <c r="J93"/>
  <c r="J88"/>
  <c r="J92" s="1"/>
  <c r="J83"/>
  <c r="F85"/>
  <c r="R85"/>
  <c r="J24"/>
  <c r="J44" s="1"/>
  <c r="I44"/>
  <c r="I17"/>
  <c r="I85" s="1"/>
  <c r="J85" l="1"/>
  <c r="M17"/>
  <c r="M85" s="1"/>
  <c r="N85"/>
  <c r="Q17" l="1"/>
  <c r="Q85" l="1"/>
  <c r="Q93" s="1"/>
  <c r="R93" s="1"/>
</calcChain>
</file>

<file path=xl/comments1.xml><?xml version="1.0" encoding="utf-8"?>
<comments xmlns="http://schemas.openxmlformats.org/spreadsheetml/2006/main">
  <authors>
    <author>Pauline Van Nurden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Actual Numbers from projected cash flow.  These are cut and pasted from the quarterly monitoring worksheet.</t>
        </r>
      </text>
    </comment>
    <comment ref="J4" authorId="0">
      <text>
        <r>
          <rPr>
            <b/>
            <sz val="8"/>
            <color indexed="81"/>
            <rFont val="Tahoma"/>
            <family val="2"/>
          </rPr>
          <t>All numbers should formulate in this column.</t>
        </r>
      </text>
    </comment>
  </commentList>
</comments>
</file>

<file path=xl/sharedStrings.xml><?xml version="1.0" encoding="utf-8"?>
<sst xmlns="http://schemas.openxmlformats.org/spreadsheetml/2006/main" count="160" uniqueCount="62">
  <si>
    <t>CASH INFLOWS</t>
  </si>
  <si>
    <t>Planned</t>
  </si>
  <si>
    <t>Actual</t>
  </si>
  <si>
    <t>Difference</t>
  </si>
  <si>
    <t>Total Inflow</t>
  </si>
  <si>
    <t>CASH OUTFLOWS</t>
  </si>
  <si>
    <t>Total Outflows</t>
  </si>
  <si>
    <t>Capital Purchases</t>
  </si>
  <si>
    <t>Total Capital Purchases</t>
  </si>
  <si>
    <t>Total New Credit</t>
  </si>
  <si>
    <t>Loan Payments</t>
  </si>
  <si>
    <t>Total Loan Payments</t>
  </si>
  <si>
    <t>Total Capital Sales</t>
  </si>
  <si>
    <t>Capital Sales</t>
  </si>
  <si>
    <t>New Credit</t>
  </si>
  <si>
    <t>Other:  _____</t>
  </si>
  <si>
    <t>1st Quarter - Thru March</t>
  </si>
  <si>
    <t>Seed</t>
  </si>
  <si>
    <t>Chemicals</t>
  </si>
  <si>
    <t>Surplus or Deficit/Ending Cash Bal</t>
  </si>
  <si>
    <t>2nd Quarter - Thru June</t>
  </si>
  <si>
    <t>3rd Quarter - Thru September</t>
  </si>
  <si>
    <t>4th Quarter - Thru December</t>
  </si>
  <si>
    <t>Waxy Corn</t>
  </si>
  <si>
    <t>Repairs</t>
  </si>
  <si>
    <t>Soybean Seed</t>
  </si>
  <si>
    <t>Swt Corn Pro</t>
  </si>
  <si>
    <t>DCP payments</t>
  </si>
  <si>
    <t>Custom work</t>
  </si>
  <si>
    <t>Pat dividend</t>
  </si>
  <si>
    <t>Other farm</t>
  </si>
  <si>
    <t>______________</t>
  </si>
  <si>
    <t>Fertilizer</t>
  </si>
  <si>
    <t>Crop insur.</t>
  </si>
  <si>
    <t>Drying fuel</t>
  </si>
  <si>
    <t>C. Cust hire</t>
  </si>
  <si>
    <t>C. Labor</t>
  </si>
  <si>
    <t>Fuel &amp; oil</t>
  </si>
  <si>
    <t>Land rent</t>
  </si>
  <si>
    <t>Mach leases</t>
  </si>
  <si>
    <t>RE taxes</t>
  </si>
  <si>
    <t>Farm insur.</t>
  </si>
  <si>
    <t>Utilities</t>
  </si>
  <si>
    <t>Dues &amp; fees</t>
  </si>
  <si>
    <t>Misc.</t>
  </si>
  <si>
    <t>Living/Draw</t>
  </si>
  <si>
    <t>Income taxes</t>
  </si>
  <si>
    <t>Shed</t>
  </si>
  <si>
    <t>SBNR-Shed</t>
  </si>
  <si>
    <t>SBNR-Combine</t>
  </si>
  <si>
    <t>FCS-Cultiv..</t>
  </si>
  <si>
    <t>SBNR-Downp..</t>
  </si>
  <si>
    <t>SBNR-Semi</t>
  </si>
  <si>
    <t>SBNR-Land ..</t>
  </si>
  <si>
    <t>SBNR-Airpl..</t>
  </si>
  <si>
    <t>Annual Operating Loan Transactions &amp; Balances</t>
  </si>
  <si>
    <t>Beg. AO Balance</t>
  </si>
  <si>
    <t>AO Borrowing</t>
  </si>
  <si>
    <t>AO Interest Payment</t>
  </si>
  <si>
    <t>AO Principal Payment</t>
  </si>
  <si>
    <t>End AO Balance</t>
  </si>
  <si>
    <t>End Cash Balance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</si>
</sst>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102">
    <xf numFmtId="0" fontId="0" fillId="0" borderId="0" xfId="0"/>
    <xf numFmtId="165" fontId="1" fillId="0" borderId="17" xfId="2" applyNumberFormat="1" applyFont="1" applyBorder="1"/>
    <xf numFmtId="44" fontId="1" fillId="2" borderId="1" xfId="2" applyFont="1" applyFill="1" applyBorder="1"/>
    <xf numFmtId="6" fontId="1" fillId="2" borderId="7" xfId="0" applyNumberFormat="1" applyFont="1" applyFill="1" applyBorder="1"/>
    <xf numFmtId="0" fontId="1" fillId="2" borderId="0" xfId="0" applyFont="1" applyFill="1"/>
    <xf numFmtId="6" fontId="1" fillId="2" borderId="1" xfId="0" applyNumberFormat="1" applyFont="1" applyFill="1" applyBorder="1"/>
    <xf numFmtId="6" fontId="1" fillId="2" borderId="10" xfId="0" applyNumberFormat="1" applyFont="1" applyFill="1" applyBorder="1"/>
    <xf numFmtId="164" fontId="1" fillId="0" borderId="11" xfId="1" applyNumberFormat="1" applyFont="1" applyBorder="1"/>
    <xf numFmtId="164" fontId="1" fillId="2" borderId="1" xfId="1" applyNumberFormat="1" applyFont="1" applyFill="1" applyBorder="1"/>
    <xf numFmtId="38" fontId="1" fillId="2" borderId="7" xfId="0" applyNumberFormat="1" applyFont="1" applyFill="1" applyBorder="1"/>
    <xf numFmtId="38" fontId="1" fillId="2" borderId="6" xfId="0" applyNumberFormat="1" applyFont="1" applyFill="1" applyBorder="1"/>
    <xf numFmtId="6" fontId="4" fillId="4" borderId="4" xfId="0" applyNumberFormat="1" applyFont="1" applyFill="1" applyBorder="1"/>
    <xf numFmtId="6" fontId="4" fillId="4" borderId="8" xfId="0" applyNumberFormat="1" applyFont="1" applyFill="1" applyBorder="1"/>
    <xf numFmtId="0" fontId="4" fillId="4" borderId="0" xfId="0" applyFont="1" applyFill="1"/>
    <xf numFmtId="6" fontId="4" fillId="4" borderId="9" xfId="0" applyNumberFormat="1" applyFont="1" applyFill="1" applyBorder="1" applyProtection="1">
      <protection locked="0"/>
    </xf>
    <xf numFmtId="6" fontId="4" fillId="4" borderId="16" xfId="0" applyNumberFormat="1" applyFont="1" applyFill="1" applyBorder="1" applyProtection="1">
      <protection locked="0"/>
    </xf>
    <xf numFmtId="165" fontId="1" fillId="0" borderId="12" xfId="2" applyNumberFormat="1" applyFont="1" applyBorder="1"/>
    <xf numFmtId="165" fontId="1" fillId="2" borderId="0" xfId="2" applyNumberFormat="1" applyFont="1" applyFill="1" applyBorder="1" applyProtection="1">
      <protection locked="0"/>
    </xf>
    <xf numFmtId="6" fontId="1" fillId="0" borderId="7" xfId="0" applyNumberFormat="1" applyFont="1" applyBorder="1"/>
    <xf numFmtId="164" fontId="1" fillId="0" borderId="1" xfId="1" applyNumberFormat="1" applyFont="1" applyBorder="1"/>
    <xf numFmtId="164" fontId="1" fillId="2" borderId="0" xfId="1" applyNumberFormat="1" applyFont="1" applyFill="1" applyBorder="1" applyProtection="1">
      <protection locked="0"/>
    </xf>
    <xf numFmtId="38" fontId="1" fillId="0" borderId="7" xfId="0" applyNumberFormat="1" applyFont="1" applyBorder="1"/>
    <xf numFmtId="164" fontId="1" fillId="2" borderId="1" xfId="1" applyNumberFormat="1" applyFont="1" applyFill="1" applyBorder="1" applyProtection="1">
      <protection locked="0"/>
    </xf>
    <xf numFmtId="6" fontId="4" fillId="4" borderId="5" xfId="0" applyNumberFormat="1" applyFont="1" applyFill="1" applyBorder="1"/>
    <xf numFmtId="165" fontId="4" fillId="4" borderId="4" xfId="0" applyNumberFormat="1" applyFont="1" applyFill="1" applyBorder="1"/>
    <xf numFmtId="0" fontId="1" fillId="0" borderId="0" xfId="0" applyFont="1"/>
    <xf numFmtId="6" fontId="1" fillId="2" borderId="0" xfId="0" applyNumberFormat="1" applyFont="1" applyFill="1"/>
    <xf numFmtId="38" fontId="1" fillId="2" borderId="0" xfId="0" applyNumberFormat="1" applyFont="1" applyFill="1"/>
    <xf numFmtId="164" fontId="1" fillId="2" borderId="2" xfId="1" applyNumberFormat="1" applyFont="1" applyFill="1" applyBorder="1" applyProtection="1">
      <protection locked="0"/>
    </xf>
    <xf numFmtId="6" fontId="1" fillId="4" borderId="4" xfId="0" applyNumberFormat="1" applyFont="1" applyFill="1" applyBorder="1"/>
    <xf numFmtId="6" fontId="1" fillId="4" borderId="5" xfId="0" applyNumberFormat="1" applyFont="1" applyFill="1" applyBorder="1"/>
    <xf numFmtId="6" fontId="1" fillId="4" borderId="8" xfId="0" applyNumberFormat="1" applyFont="1" applyFill="1" applyBorder="1"/>
    <xf numFmtId="6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4" fillId="4" borderId="5" xfId="0" applyFont="1" applyFill="1" applyBorder="1"/>
    <xf numFmtId="0" fontId="4" fillId="0" borderId="0" xfId="0" applyFont="1" applyBorder="1"/>
    <xf numFmtId="0" fontId="1" fillId="0" borderId="0" xfId="0" applyFont="1" applyFill="1"/>
    <xf numFmtId="0" fontId="1" fillId="4" borderId="5" xfId="0" applyFont="1" applyFill="1" applyBorder="1"/>
    <xf numFmtId="0" fontId="1" fillId="5" borderId="0" xfId="0" applyFont="1" applyFill="1"/>
    <xf numFmtId="0" fontId="5" fillId="0" borderId="0" xfId="0" applyFont="1"/>
    <xf numFmtId="0" fontId="1" fillId="4" borderId="20" xfId="0" applyFont="1" applyFill="1" applyBorder="1"/>
    <xf numFmtId="165" fontId="1" fillId="2" borderId="18" xfId="2" applyNumberFormat="1" applyFont="1" applyFill="1" applyBorder="1"/>
    <xf numFmtId="6" fontId="1" fillId="5" borderId="7" xfId="0" applyNumberFormat="1" applyFont="1" applyFill="1" applyBorder="1"/>
    <xf numFmtId="0" fontId="1" fillId="2" borderId="7" xfId="0" applyFont="1" applyFill="1" applyBorder="1"/>
    <xf numFmtId="164" fontId="1" fillId="2" borderId="18" xfId="1" applyNumberFormat="1" applyFont="1" applyFill="1" applyBorder="1"/>
    <xf numFmtId="0" fontId="1" fillId="5" borderId="7" xfId="0" applyFont="1" applyFill="1" applyBorder="1"/>
    <xf numFmtId="165" fontId="1" fillId="2" borderId="7" xfId="2" applyNumberFormat="1" applyFont="1" applyFill="1" applyBorder="1"/>
    <xf numFmtId="6" fontId="1" fillId="5" borderId="6" xfId="0" applyNumberFormat="1" applyFont="1" applyFill="1" applyBorder="1"/>
    <xf numFmtId="165" fontId="1" fillId="4" borderId="4" xfId="0" applyNumberFormat="1" applyFont="1" applyFill="1" applyBorder="1"/>
    <xf numFmtId="0" fontId="1" fillId="4" borderId="16" xfId="0" applyFont="1" applyFill="1" applyBorder="1"/>
    <xf numFmtId="0" fontId="1" fillId="4" borderId="0" xfId="0" applyFont="1" applyFill="1"/>
    <xf numFmtId="6" fontId="1" fillId="4" borderId="19" xfId="0" applyNumberFormat="1" applyFont="1" applyFill="1" applyBorder="1"/>
    <xf numFmtId="6" fontId="1" fillId="4" borderId="21" xfId="0" applyNumberFormat="1" applyFont="1" applyFill="1" applyBorder="1"/>
    <xf numFmtId="165" fontId="1" fillId="0" borderId="11" xfId="2" applyNumberFormat="1" applyFont="1" applyBorder="1"/>
    <xf numFmtId="164" fontId="1" fillId="0" borderId="22" xfId="1" applyNumberFormat="1" applyFont="1" applyBorder="1"/>
    <xf numFmtId="44" fontId="1" fillId="4" borderId="4" xfId="2" applyFont="1" applyFill="1" applyBorder="1"/>
    <xf numFmtId="6" fontId="1" fillId="4" borderId="13" xfId="0" applyNumberFormat="1" applyFont="1" applyFill="1" applyBorder="1"/>
    <xf numFmtId="6" fontId="1" fillId="4" borderId="1" xfId="0" applyNumberFormat="1" applyFont="1" applyFill="1" applyBorder="1"/>
    <xf numFmtId="6" fontId="1" fillId="4" borderId="7" xfId="0" applyNumberFormat="1" applyFont="1" applyFill="1" applyBorder="1"/>
    <xf numFmtId="6" fontId="1" fillId="4" borderId="11" xfId="0" applyNumberFormat="1" applyFont="1" applyFill="1" applyBorder="1"/>
    <xf numFmtId="0" fontId="1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6" fontId="1" fillId="0" borderId="1" xfId="0" applyNumberFormat="1" applyFont="1" applyBorder="1"/>
    <xf numFmtId="6" fontId="1" fillId="2" borderId="0" xfId="0" applyNumberFormat="1" applyFont="1" applyFill="1" applyBorder="1"/>
    <xf numFmtId="38" fontId="1" fillId="0" borderId="1" xfId="0" applyNumberFormat="1" applyFont="1" applyBorder="1"/>
    <xf numFmtId="164" fontId="4" fillId="4" borderId="5" xfId="0" applyNumberFormat="1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/>
    <xf numFmtId="0" fontId="4" fillId="0" borderId="0" xfId="0" applyFont="1"/>
    <xf numFmtId="165" fontId="1" fillId="2" borderId="12" xfId="2" applyNumberFormat="1" applyFont="1" applyFill="1" applyBorder="1" applyProtection="1">
      <protection locked="0"/>
    </xf>
    <xf numFmtId="44" fontId="1" fillId="2" borderId="0" xfId="2" applyFont="1" applyFill="1" applyBorder="1" applyProtection="1">
      <protection locked="0"/>
    </xf>
    <xf numFmtId="0" fontId="1" fillId="0" borderId="0" xfId="0" applyFont="1" applyBorder="1"/>
    <xf numFmtId="6" fontId="1" fillId="2" borderId="0" xfId="0" applyNumberFormat="1" applyFont="1" applyFill="1" applyBorder="1" applyProtection="1">
      <protection locked="0"/>
    </xf>
    <xf numFmtId="0" fontId="6" fillId="0" borderId="0" xfId="0" applyFont="1"/>
    <xf numFmtId="38" fontId="1" fillId="2" borderId="0" xfId="0" applyNumberFormat="1" applyFont="1" applyFill="1" applyBorder="1"/>
    <xf numFmtId="6" fontId="4" fillId="4" borderId="0" xfId="0" applyNumberFormat="1" applyFont="1" applyFill="1" applyBorder="1"/>
    <xf numFmtId="6" fontId="4" fillId="0" borderId="0" xfId="0" applyNumberFormat="1" applyFont="1" applyBorder="1"/>
    <xf numFmtId="6" fontId="4" fillId="2" borderId="0" xfId="0" applyNumberFormat="1" applyFont="1" applyFill="1" applyBorder="1"/>
    <xf numFmtId="6" fontId="4" fillId="4" borderId="5" xfId="0" applyNumberFormat="1" applyFont="1" applyFill="1" applyBorder="1" applyProtection="1">
      <protection locked="0"/>
    </xf>
    <xf numFmtId="164" fontId="1" fillId="2" borderId="7" xfId="0" applyNumberFormat="1" applyFont="1" applyFill="1" applyBorder="1"/>
    <xf numFmtId="0" fontId="7" fillId="5" borderId="0" xfId="3" applyFont="1" applyFill="1"/>
    <xf numFmtId="0" fontId="8" fillId="5" borderId="0" xfId="3" applyFont="1" applyFill="1"/>
    <xf numFmtId="6" fontId="1" fillId="5" borderId="0" xfId="0" applyNumberFormat="1" applyFont="1" applyFill="1"/>
    <xf numFmtId="0" fontId="1" fillId="5" borderId="0" xfId="0" applyFont="1" applyFill="1" applyBorder="1"/>
    <xf numFmtId="0" fontId="1" fillId="4" borderId="18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0" borderId="1" xfId="0" applyFont="1" applyBorder="1"/>
    <xf numFmtId="0" fontId="1" fillId="2" borderId="18" xfId="0" applyFont="1" applyFill="1" applyBorder="1"/>
    <xf numFmtId="0" fontId="1" fillId="4" borderId="4" xfId="0" applyFont="1" applyFill="1" applyBorder="1"/>
    <xf numFmtId="165" fontId="1" fillId="4" borderId="16" xfId="2" applyNumberFormat="1" applyFont="1" applyFill="1" applyBorder="1"/>
    <xf numFmtId="0" fontId="4" fillId="4" borderId="12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5" tint="-0.499984740745262"/>
    <pageSetUpPr fitToPage="1"/>
  </sheetPr>
  <dimension ref="A1:AU99"/>
  <sheetViews>
    <sheetView tabSelected="1" topLeftCell="A61" zoomScale="125" zoomScaleNormal="125" zoomScaleSheetLayoutView="100" workbookViewId="0">
      <selection activeCell="J6" sqref="J6"/>
    </sheetView>
  </sheetViews>
  <sheetFormatPr defaultColWidth="9.140625" defaultRowHeight="12.75"/>
  <cols>
    <col min="1" max="1" width="11" style="25" customWidth="1"/>
    <col min="2" max="2" width="10.140625" style="25" customWidth="1"/>
    <col min="3" max="3" width="4.5703125" style="25" customWidth="1"/>
    <col min="4" max="4" width="9.28515625" style="25" hidden="1" customWidth="1"/>
    <col min="5" max="5" width="7.7109375" style="25" hidden="1" customWidth="1"/>
    <col min="6" max="6" width="8.7109375" style="25" hidden="1" customWidth="1"/>
    <col min="7" max="7" width="3.5703125" style="25" hidden="1" customWidth="1"/>
    <col min="8" max="8" width="10.140625" style="25" customWidth="1"/>
    <col min="9" max="9" width="8.85546875" style="25" customWidth="1"/>
    <col min="10" max="10" width="10.140625" style="25" customWidth="1"/>
    <col min="11" max="11" width="3.7109375" style="25" customWidth="1"/>
    <col min="12" max="12" width="9.5703125" style="25" customWidth="1"/>
    <col min="13" max="13" width="9.140625" style="25" customWidth="1"/>
    <col min="14" max="14" width="10.140625" style="25" customWidth="1"/>
    <col min="15" max="15" width="3.5703125" style="25" customWidth="1"/>
    <col min="16" max="16" width="10.42578125" style="25" customWidth="1"/>
    <col min="17" max="17" width="8.85546875" style="25" customWidth="1"/>
    <col min="18" max="18" width="10.5703125" style="25" customWidth="1"/>
    <col min="19" max="19" width="3.7109375" style="25" customWidth="1"/>
    <col min="20" max="20" width="8.42578125" style="25" customWidth="1"/>
    <col min="21" max="21" width="7.7109375" style="25" customWidth="1"/>
    <col min="22" max="22" width="8.7109375" style="25" customWidth="1"/>
    <col min="23" max="23" width="3.7109375" style="25" customWidth="1"/>
    <col min="24" max="24" width="8.28515625" style="25" customWidth="1"/>
    <col min="25" max="25" width="7.7109375" style="25" customWidth="1"/>
    <col min="26" max="26" width="8.7109375" style="25" customWidth="1"/>
    <col min="27" max="27" width="2.7109375" style="37" customWidth="1"/>
    <col min="28" max="28" width="8.5703125" style="25" customWidth="1"/>
    <col min="29" max="29" width="7.5703125" style="25" customWidth="1"/>
    <col min="30" max="30" width="8.42578125" style="25" customWidth="1"/>
    <col min="31" max="31" width="2.5703125" style="37" customWidth="1"/>
    <col min="32" max="32" width="8.42578125" style="25" customWidth="1"/>
    <col min="33" max="33" width="8.28515625" style="25" customWidth="1"/>
    <col min="34" max="34" width="8.7109375" style="25" customWidth="1"/>
    <col min="35" max="35" width="2.7109375" style="37" customWidth="1"/>
    <col min="36" max="36" width="8.28515625" style="25" customWidth="1"/>
    <col min="37" max="37" width="8.7109375" style="25" customWidth="1"/>
    <col min="38" max="38" width="8.5703125" style="25" customWidth="1"/>
    <col min="39" max="39" width="2.7109375" style="37" customWidth="1"/>
    <col min="40" max="40" width="8.42578125" style="25" customWidth="1"/>
    <col min="41" max="41" width="8" style="25" customWidth="1"/>
    <col min="42" max="42" width="8.85546875" style="25" customWidth="1"/>
    <col min="43" max="43" width="2.5703125" style="37" customWidth="1"/>
    <col min="44" max="44" width="8.28515625" style="25" customWidth="1"/>
    <col min="45" max="45" width="7.7109375" style="25" customWidth="1"/>
    <col min="46" max="46" width="9" style="25" customWidth="1"/>
    <col min="47" max="47" width="2.5703125" style="37" customWidth="1"/>
    <col min="48" max="48" width="8.42578125" style="25" customWidth="1"/>
    <col min="49" max="49" width="7.85546875" style="25" customWidth="1"/>
    <col min="50" max="50" width="8.5703125" style="25" customWidth="1"/>
    <col min="51" max="16384" width="9.140625" style="25"/>
  </cols>
  <sheetData>
    <row r="1" spans="1:18" s="25" customFormat="1" ht="21" customHeight="1">
      <c r="A1" s="33"/>
      <c r="B1" s="33"/>
      <c r="C1" s="61"/>
      <c r="D1" s="99" t="s">
        <v>16</v>
      </c>
      <c r="E1" s="100"/>
      <c r="F1" s="101"/>
      <c r="G1" s="62"/>
      <c r="H1" s="99" t="s">
        <v>20</v>
      </c>
      <c r="I1" s="100"/>
      <c r="J1" s="101"/>
      <c r="K1" s="63"/>
      <c r="L1" s="99" t="s">
        <v>21</v>
      </c>
      <c r="M1" s="100"/>
      <c r="N1" s="101"/>
      <c r="O1" s="63"/>
      <c r="P1" s="99" t="s">
        <v>22</v>
      </c>
      <c r="Q1" s="100"/>
      <c r="R1" s="101"/>
    </row>
    <row r="2" spans="1:18" s="25" customFormat="1" ht="8.4499999999999993" customHeight="1">
      <c r="A2" s="33"/>
      <c r="B2" s="33"/>
      <c r="C2" s="61"/>
      <c r="D2" s="64"/>
      <c r="E2" s="65"/>
      <c r="F2" s="63"/>
      <c r="G2" s="62"/>
      <c r="H2" s="64"/>
      <c r="I2" s="65"/>
      <c r="J2" s="63"/>
      <c r="K2" s="63"/>
      <c r="L2" s="64"/>
      <c r="M2" s="65"/>
      <c r="N2" s="63"/>
      <c r="O2" s="63"/>
      <c r="P2" s="64"/>
      <c r="Q2" s="65"/>
      <c r="R2" s="63"/>
    </row>
    <row r="3" spans="1:18" s="25" customFormat="1">
      <c r="A3" s="34" t="s">
        <v>0</v>
      </c>
      <c r="B3" s="51"/>
      <c r="C3" s="51"/>
      <c r="D3" s="66" t="s">
        <v>1</v>
      </c>
      <c r="E3" s="67" t="s">
        <v>2</v>
      </c>
      <c r="F3" s="68" t="s">
        <v>3</v>
      </c>
      <c r="G3" s="13"/>
      <c r="H3" s="66" t="s">
        <v>1</v>
      </c>
      <c r="I3" s="67" t="s">
        <v>2</v>
      </c>
      <c r="J3" s="69" t="s">
        <v>3</v>
      </c>
      <c r="K3" s="63"/>
      <c r="L3" s="66" t="s">
        <v>1</v>
      </c>
      <c r="M3" s="67" t="s">
        <v>2</v>
      </c>
      <c r="N3" s="68" t="s">
        <v>3</v>
      </c>
      <c r="O3" s="63"/>
      <c r="P3" s="66" t="s">
        <v>1</v>
      </c>
      <c r="Q3" s="67" t="s">
        <v>2</v>
      </c>
      <c r="R3" s="68" t="s">
        <v>3</v>
      </c>
    </row>
    <row r="4" spans="1:18" s="25" customFormat="1">
      <c r="A4" s="25" t="s">
        <v>25</v>
      </c>
      <c r="D4" s="70">
        <v>9431</v>
      </c>
      <c r="E4" s="71">
        <v>9431</v>
      </c>
      <c r="F4" s="6">
        <v>0</v>
      </c>
      <c r="G4" s="4"/>
      <c r="H4" s="1">
        <v>66344</v>
      </c>
      <c r="I4" s="2"/>
      <c r="J4" s="3">
        <f>I4-H4</f>
        <v>-66344</v>
      </c>
      <c r="K4" s="4"/>
      <c r="L4" s="1">
        <v>66344</v>
      </c>
      <c r="M4" s="5">
        <v>0</v>
      </c>
      <c r="N4" s="6">
        <f t="shared" ref="N4:N9" si="0">M4-L4</f>
        <v>-66344</v>
      </c>
      <c r="O4" s="4"/>
      <c r="P4" s="1">
        <v>128219</v>
      </c>
      <c r="Q4" s="5">
        <v>0</v>
      </c>
      <c r="R4" s="3">
        <f>Q4-P4</f>
        <v>-128219</v>
      </c>
    </row>
    <row r="5" spans="1:18" s="25" customFormat="1">
      <c r="A5" s="25" t="s">
        <v>26</v>
      </c>
      <c r="D5" s="72">
        <v>59730</v>
      </c>
      <c r="E5" s="8">
        <v>0</v>
      </c>
      <c r="F5" s="9">
        <f t="shared" ref="F5:F16" si="1">E5-D5</f>
        <v>-59730</v>
      </c>
      <c r="G5" s="4"/>
      <c r="H5" s="7">
        <v>0</v>
      </c>
      <c r="I5" s="8"/>
      <c r="J5" s="3">
        <f t="shared" ref="J5:J13" si="2">I5-H5</f>
        <v>0</v>
      </c>
      <c r="K5" s="4"/>
      <c r="L5" s="7">
        <v>0</v>
      </c>
      <c r="M5" s="8">
        <v>0</v>
      </c>
      <c r="N5" s="9">
        <f t="shared" si="0"/>
        <v>0</v>
      </c>
      <c r="O5" s="4"/>
      <c r="P5" s="7">
        <v>32625</v>
      </c>
      <c r="Q5" s="8">
        <v>0</v>
      </c>
      <c r="R5" s="9">
        <f>Q5-P5</f>
        <v>-32625</v>
      </c>
    </row>
    <row r="6" spans="1:18" s="25" customFormat="1">
      <c r="A6" s="25" t="s">
        <v>23</v>
      </c>
      <c r="D6" s="8">
        <v>59195</v>
      </c>
      <c r="E6" s="8">
        <v>0</v>
      </c>
      <c r="F6" s="9">
        <f t="shared" si="1"/>
        <v>-59195</v>
      </c>
      <c r="G6" s="4"/>
      <c r="H6" s="7">
        <v>155796</v>
      </c>
      <c r="I6" s="8"/>
      <c r="J6" s="3">
        <f t="shared" si="2"/>
        <v>-155796</v>
      </c>
      <c r="K6" s="4"/>
      <c r="L6" s="7">
        <v>224716</v>
      </c>
      <c r="M6" s="8">
        <v>0</v>
      </c>
      <c r="N6" s="9">
        <f t="shared" si="0"/>
        <v>-224716</v>
      </c>
      <c r="O6" s="4"/>
      <c r="P6" s="7">
        <v>264716</v>
      </c>
      <c r="Q6" s="8">
        <v>0</v>
      </c>
      <c r="R6" s="9">
        <f t="shared" ref="R6:R16" si="3">Q6-P6</f>
        <v>-264716</v>
      </c>
    </row>
    <row r="7" spans="1:18" s="25" customFormat="1">
      <c r="A7" s="25" t="s">
        <v>27</v>
      </c>
      <c r="D7" s="8">
        <v>0</v>
      </c>
      <c r="E7" s="8">
        <v>0</v>
      </c>
      <c r="F7" s="9">
        <f t="shared" si="1"/>
        <v>0</v>
      </c>
      <c r="G7" s="4"/>
      <c r="H7" s="7">
        <v>6116</v>
      </c>
      <c r="I7" s="8"/>
      <c r="J7" s="3">
        <f t="shared" si="2"/>
        <v>-6116</v>
      </c>
      <c r="K7" s="4"/>
      <c r="L7" s="7">
        <v>6116</v>
      </c>
      <c r="M7" s="8">
        <v>0</v>
      </c>
      <c r="N7" s="9">
        <f t="shared" si="0"/>
        <v>-6116</v>
      </c>
      <c r="O7" s="4"/>
      <c r="P7" s="7">
        <v>12231</v>
      </c>
      <c r="Q7" s="8">
        <v>0</v>
      </c>
      <c r="R7" s="9">
        <f t="shared" si="3"/>
        <v>-12231</v>
      </c>
    </row>
    <row r="8" spans="1:18" s="25" customFormat="1">
      <c r="A8" s="25" t="s">
        <v>28</v>
      </c>
      <c r="D8" s="8">
        <v>6000</v>
      </c>
      <c r="E8" s="8">
        <v>0</v>
      </c>
      <c r="F8" s="9">
        <f t="shared" si="1"/>
        <v>-6000</v>
      </c>
      <c r="G8" s="4"/>
      <c r="H8" s="7">
        <v>2000</v>
      </c>
      <c r="I8" s="8"/>
      <c r="J8" s="3">
        <f t="shared" si="2"/>
        <v>-2000</v>
      </c>
      <c r="K8" s="4"/>
      <c r="L8" s="7">
        <v>2000</v>
      </c>
      <c r="M8" s="8">
        <v>0</v>
      </c>
      <c r="N8" s="9">
        <f t="shared" si="0"/>
        <v>-2000</v>
      </c>
      <c r="O8" s="4"/>
      <c r="P8" s="7">
        <v>6500</v>
      </c>
      <c r="Q8" s="8">
        <v>0</v>
      </c>
      <c r="R8" s="9">
        <f t="shared" si="3"/>
        <v>-6500</v>
      </c>
    </row>
    <row r="9" spans="1:18" s="25" customFormat="1">
      <c r="A9" s="25" t="s">
        <v>29</v>
      </c>
      <c r="D9" s="8">
        <v>0</v>
      </c>
      <c r="E9" s="8">
        <v>0</v>
      </c>
      <c r="F9" s="9">
        <f t="shared" si="1"/>
        <v>0</v>
      </c>
      <c r="G9" s="4"/>
      <c r="H9" s="7">
        <v>108</v>
      </c>
      <c r="I9" s="8"/>
      <c r="J9" s="3">
        <f t="shared" si="2"/>
        <v>-108</v>
      </c>
      <c r="K9" s="4"/>
      <c r="L9" s="7">
        <v>162</v>
      </c>
      <c r="M9" s="8">
        <v>0</v>
      </c>
      <c r="N9" s="9">
        <f t="shared" si="0"/>
        <v>-162</v>
      </c>
      <c r="O9" s="4"/>
      <c r="P9" s="7">
        <v>2000</v>
      </c>
      <c r="Q9" s="8">
        <v>0</v>
      </c>
      <c r="R9" s="9">
        <f t="shared" si="3"/>
        <v>-2000</v>
      </c>
    </row>
    <row r="10" spans="1:18" s="25" customFormat="1">
      <c r="A10" s="25" t="s">
        <v>30</v>
      </c>
      <c r="D10" s="8">
        <v>95</v>
      </c>
      <c r="E10" s="8">
        <v>0</v>
      </c>
      <c r="F10" s="9">
        <f t="shared" si="1"/>
        <v>-95</v>
      </c>
      <c r="G10" s="4"/>
      <c r="H10" s="7">
        <v>3750</v>
      </c>
      <c r="I10" s="8"/>
      <c r="J10" s="3">
        <f t="shared" si="2"/>
        <v>-3750</v>
      </c>
      <c r="K10" s="4"/>
      <c r="L10" s="7">
        <v>3750</v>
      </c>
      <c r="M10" s="8">
        <v>0</v>
      </c>
      <c r="N10" s="9">
        <f t="shared" ref="N10:N16" si="4">M10-L10</f>
        <v>-3750</v>
      </c>
      <c r="O10" s="4"/>
      <c r="P10" s="7">
        <v>9000</v>
      </c>
      <c r="Q10" s="8">
        <v>0</v>
      </c>
      <c r="R10" s="9">
        <f t="shared" si="3"/>
        <v>-9000</v>
      </c>
    </row>
    <row r="11" spans="1:18" s="25" customFormat="1">
      <c r="A11" s="25" t="s">
        <v>31</v>
      </c>
      <c r="D11" s="8">
        <v>3750</v>
      </c>
      <c r="E11" s="8">
        <v>0</v>
      </c>
      <c r="F11" s="9">
        <f t="shared" si="1"/>
        <v>-3750</v>
      </c>
      <c r="G11" s="4"/>
      <c r="H11" s="7">
        <v>0</v>
      </c>
      <c r="I11" s="8"/>
      <c r="J11" s="3">
        <f t="shared" si="2"/>
        <v>0</v>
      </c>
      <c r="K11" s="4"/>
      <c r="L11" s="7">
        <v>0</v>
      </c>
      <c r="M11" s="8">
        <v>0</v>
      </c>
      <c r="N11" s="9">
        <f t="shared" si="4"/>
        <v>0</v>
      </c>
      <c r="O11" s="4"/>
      <c r="P11" s="7">
        <v>0</v>
      </c>
      <c r="Q11" s="8">
        <v>0</v>
      </c>
      <c r="R11" s="9">
        <f t="shared" si="3"/>
        <v>0</v>
      </c>
    </row>
    <row r="12" spans="1:18" s="25" customFormat="1">
      <c r="A12" s="25" t="s">
        <v>31</v>
      </c>
      <c r="D12" s="8">
        <v>2000</v>
      </c>
      <c r="E12" s="8">
        <v>0</v>
      </c>
      <c r="F12" s="9">
        <f t="shared" si="1"/>
        <v>-2000</v>
      </c>
      <c r="G12" s="4"/>
      <c r="H12" s="7">
        <v>0</v>
      </c>
      <c r="I12" s="8"/>
      <c r="J12" s="3">
        <f t="shared" si="2"/>
        <v>0</v>
      </c>
      <c r="K12" s="4"/>
      <c r="L12" s="7">
        <v>0</v>
      </c>
      <c r="M12" s="8">
        <v>0</v>
      </c>
      <c r="N12" s="9">
        <f t="shared" si="4"/>
        <v>0</v>
      </c>
      <c r="O12" s="4"/>
      <c r="P12" s="7">
        <v>0</v>
      </c>
      <c r="Q12" s="8">
        <v>0</v>
      </c>
      <c r="R12" s="9">
        <f t="shared" si="3"/>
        <v>0</v>
      </c>
    </row>
    <row r="13" spans="1:18" s="25" customFormat="1">
      <c r="A13" s="25" t="s">
        <v>31</v>
      </c>
      <c r="D13" s="8">
        <v>0</v>
      </c>
      <c r="E13" s="8">
        <v>0</v>
      </c>
      <c r="F13" s="9">
        <f t="shared" si="1"/>
        <v>0</v>
      </c>
      <c r="G13" s="4"/>
      <c r="H13" s="7">
        <v>0</v>
      </c>
      <c r="I13" s="8"/>
      <c r="J13" s="3">
        <f t="shared" si="2"/>
        <v>0</v>
      </c>
      <c r="K13" s="4"/>
      <c r="L13" s="7">
        <v>0</v>
      </c>
      <c r="M13" s="8">
        <v>0</v>
      </c>
      <c r="N13" s="9">
        <f t="shared" si="4"/>
        <v>0</v>
      </c>
      <c r="O13" s="4"/>
      <c r="P13" s="7">
        <v>0</v>
      </c>
      <c r="Q13" s="8">
        <v>0</v>
      </c>
      <c r="R13" s="9">
        <f t="shared" si="3"/>
        <v>0</v>
      </c>
    </row>
    <row r="14" spans="1:18" s="25" customFormat="1">
      <c r="A14" s="25" t="s">
        <v>31</v>
      </c>
      <c r="D14" s="8"/>
      <c r="E14" s="8">
        <v>0</v>
      </c>
      <c r="F14" s="9"/>
      <c r="G14" s="4"/>
      <c r="H14" s="8"/>
      <c r="I14" s="8"/>
      <c r="J14" s="9"/>
      <c r="K14" s="4"/>
      <c r="L14" s="8"/>
      <c r="M14" s="8">
        <v>0</v>
      </c>
      <c r="N14" s="9">
        <f t="shared" si="4"/>
        <v>0</v>
      </c>
      <c r="O14" s="4"/>
      <c r="P14" s="8"/>
      <c r="Q14" s="8">
        <v>0</v>
      </c>
      <c r="R14" s="9">
        <f t="shared" si="3"/>
        <v>0</v>
      </c>
    </row>
    <row r="15" spans="1:18" s="25" customFormat="1">
      <c r="A15" s="25" t="s">
        <v>31</v>
      </c>
      <c r="D15" s="8"/>
      <c r="E15" s="8"/>
      <c r="F15" s="9"/>
      <c r="G15" s="4"/>
      <c r="H15" s="8"/>
      <c r="I15" s="8"/>
      <c r="J15" s="9"/>
      <c r="K15" s="4"/>
      <c r="L15" s="8"/>
      <c r="M15" s="8"/>
      <c r="N15" s="9">
        <f t="shared" si="4"/>
        <v>0</v>
      </c>
      <c r="O15" s="4"/>
      <c r="P15" s="8"/>
      <c r="Q15" s="8">
        <v>0</v>
      </c>
      <c r="R15" s="9">
        <f t="shared" si="3"/>
        <v>0</v>
      </c>
    </row>
    <row r="16" spans="1:18" s="25" customFormat="1">
      <c r="A16" s="25" t="s">
        <v>31</v>
      </c>
      <c r="D16" s="8">
        <v>0</v>
      </c>
      <c r="E16" s="8">
        <v>0</v>
      </c>
      <c r="F16" s="9">
        <f t="shared" si="1"/>
        <v>0</v>
      </c>
      <c r="G16" s="4"/>
      <c r="H16" s="8">
        <v>0</v>
      </c>
      <c r="I16" s="8"/>
      <c r="J16" s="10"/>
      <c r="K16" s="4"/>
      <c r="L16" s="8">
        <v>0</v>
      </c>
      <c r="M16" s="8"/>
      <c r="N16" s="9">
        <f t="shared" si="4"/>
        <v>0</v>
      </c>
      <c r="O16" s="4"/>
      <c r="P16" s="8">
        <v>0</v>
      </c>
      <c r="Q16" s="8"/>
      <c r="R16" s="9">
        <f t="shared" si="3"/>
        <v>0</v>
      </c>
    </row>
    <row r="17" spans="1:18" s="25" customFormat="1" ht="13.5" thickBot="1">
      <c r="A17" s="35" t="s">
        <v>4</v>
      </c>
      <c r="B17" s="35"/>
      <c r="C17" s="13"/>
      <c r="D17" s="11">
        <f>SUM(D4:D16)</f>
        <v>140201</v>
      </c>
      <c r="E17" s="73">
        <f>SUM(E4:E16)</f>
        <v>9431</v>
      </c>
      <c r="F17" s="12">
        <f>SUM(F4:F16)</f>
        <v>-130770</v>
      </c>
      <c r="G17" s="13"/>
      <c r="H17" s="11">
        <f>SUM(H4:H16)</f>
        <v>234114</v>
      </c>
      <c r="I17" s="11">
        <f>SUM(I4:I16)</f>
        <v>0</v>
      </c>
      <c r="J17" s="12">
        <f>SUM(J4:J16)</f>
        <v>-234114</v>
      </c>
      <c r="K17" s="13"/>
      <c r="L17" s="11">
        <f>SUM(L4:L16)</f>
        <v>303088</v>
      </c>
      <c r="M17" s="14">
        <f>SUM(M4:M16)</f>
        <v>0</v>
      </c>
      <c r="N17" s="12">
        <f>SUM(N4:N16)</f>
        <v>-303088</v>
      </c>
      <c r="O17" s="13"/>
      <c r="P17" s="11">
        <f>SUM(P4:P16)</f>
        <v>455291</v>
      </c>
      <c r="Q17" s="15">
        <f>SUM(Q4:Q16)</f>
        <v>0</v>
      </c>
      <c r="R17" s="12">
        <f>SUM(R4:R16)</f>
        <v>-455291</v>
      </c>
    </row>
    <row r="18" spans="1:18" s="76" customFormat="1" ht="13.5" thickTop="1">
      <c r="A18" s="25"/>
      <c r="B18" s="25"/>
      <c r="C18" s="25"/>
      <c r="D18" s="25"/>
      <c r="E18" s="26"/>
      <c r="F18" s="74"/>
      <c r="G18" s="4"/>
      <c r="H18" s="4"/>
      <c r="I18" s="4"/>
      <c r="J18" s="74"/>
      <c r="K18" s="75"/>
      <c r="L18" s="75"/>
      <c r="M18" s="75"/>
      <c r="N18" s="75"/>
      <c r="O18" s="75"/>
      <c r="P18" s="75"/>
      <c r="Q18" s="74"/>
      <c r="R18" s="75"/>
    </row>
    <row r="19" spans="1:18" s="25" customFormat="1">
      <c r="A19" s="34" t="s">
        <v>5</v>
      </c>
      <c r="B19" s="51"/>
      <c r="C19" s="51"/>
      <c r="D19" s="66" t="s">
        <v>1</v>
      </c>
      <c r="E19" s="67" t="s">
        <v>2</v>
      </c>
      <c r="F19" s="68" t="s">
        <v>3</v>
      </c>
      <c r="G19" s="13"/>
      <c r="H19" s="66" t="s">
        <v>1</v>
      </c>
      <c r="I19" s="67" t="s">
        <v>2</v>
      </c>
      <c r="J19" s="68" t="s">
        <v>3</v>
      </c>
      <c r="K19" s="13"/>
      <c r="L19" s="66" t="s">
        <v>1</v>
      </c>
      <c r="M19" s="67" t="s">
        <v>2</v>
      </c>
      <c r="N19" s="68" t="s">
        <v>3</v>
      </c>
      <c r="O19" s="13"/>
      <c r="P19" s="66" t="s">
        <v>1</v>
      </c>
      <c r="Q19" s="67" t="s">
        <v>2</v>
      </c>
      <c r="R19" s="68" t="s">
        <v>3</v>
      </c>
    </row>
    <row r="20" spans="1:18" s="25" customFormat="1">
      <c r="A20" s="25" t="s">
        <v>17</v>
      </c>
      <c r="D20" s="77">
        <v>0</v>
      </c>
      <c r="E20" s="78">
        <v>0</v>
      </c>
      <c r="F20" s="3">
        <f t="shared" ref="F20:F44" si="5">D20-E20</f>
        <v>0</v>
      </c>
      <c r="G20" s="4"/>
      <c r="H20" s="16">
        <v>0</v>
      </c>
      <c r="I20" s="17"/>
      <c r="J20" s="3">
        <f t="shared" ref="J20:J41" si="6">H20-I20</f>
        <v>0</v>
      </c>
      <c r="K20" s="4"/>
      <c r="L20" s="16">
        <v>0</v>
      </c>
      <c r="M20" s="17">
        <v>0</v>
      </c>
      <c r="N20" s="3">
        <f t="shared" ref="N20:N43" si="7">L20-M20</f>
        <v>0</v>
      </c>
      <c r="O20" s="4"/>
      <c r="P20" s="16">
        <v>26810</v>
      </c>
      <c r="Q20" s="17">
        <v>0</v>
      </c>
      <c r="R20" s="18">
        <f t="shared" ref="R20:R43" si="8">P20-Q20</f>
        <v>26810</v>
      </c>
    </row>
    <row r="21" spans="1:18" s="25" customFormat="1">
      <c r="A21" s="25" t="s">
        <v>32</v>
      </c>
      <c r="D21" s="22">
        <v>41083</v>
      </c>
      <c r="E21" s="20">
        <v>0</v>
      </c>
      <c r="F21" s="9">
        <f t="shared" si="5"/>
        <v>41083</v>
      </c>
      <c r="G21" s="4"/>
      <c r="H21" s="19">
        <v>41040</v>
      </c>
      <c r="I21" s="20"/>
      <c r="J21" s="9">
        <f t="shared" si="6"/>
        <v>41040</v>
      </c>
      <c r="K21" s="4"/>
      <c r="L21" s="19">
        <v>41040</v>
      </c>
      <c r="M21" s="20">
        <v>0</v>
      </c>
      <c r="N21" s="9">
        <f t="shared" si="7"/>
        <v>41040</v>
      </c>
      <c r="O21" s="4"/>
      <c r="P21" s="19">
        <v>41040</v>
      </c>
      <c r="Q21" s="20">
        <v>0</v>
      </c>
      <c r="R21" s="21">
        <f t="shared" si="8"/>
        <v>41040</v>
      </c>
    </row>
    <row r="22" spans="1:18" s="25" customFormat="1">
      <c r="A22" s="25" t="s">
        <v>18</v>
      </c>
      <c r="D22" s="22">
        <v>0</v>
      </c>
      <c r="E22" s="20">
        <v>0</v>
      </c>
      <c r="F22" s="9">
        <f t="shared" si="5"/>
        <v>0</v>
      </c>
      <c r="G22" s="4"/>
      <c r="H22" s="19">
        <v>0</v>
      </c>
      <c r="I22" s="20"/>
      <c r="J22" s="9">
        <f t="shared" si="6"/>
        <v>0</v>
      </c>
      <c r="K22" s="4"/>
      <c r="L22" s="19">
        <v>9225</v>
      </c>
      <c r="M22" s="20">
        <v>0</v>
      </c>
      <c r="N22" s="9">
        <f t="shared" si="7"/>
        <v>9225</v>
      </c>
      <c r="O22" s="4"/>
      <c r="P22" s="19">
        <v>18450</v>
      </c>
      <c r="Q22" s="20">
        <v>0</v>
      </c>
      <c r="R22" s="21">
        <f t="shared" si="8"/>
        <v>18450</v>
      </c>
    </row>
    <row r="23" spans="1:18" s="25" customFormat="1">
      <c r="A23" s="25" t="s">
        <v>33</v>
      </c>
      <c r="D23" s="22">
        <v>0</v>
      </c>
      <c r="E23" s="20">
        <v>0</v>
      </c>
      <c r="F23" s="9">
        <f t="shared" si="5"/>
        <v>0</v>
      </c>
      <c r="G23" s="4"/>
      <c r="H23" s="19">
        <v>0</v>
      </c>
      <c r="I23" s="20"/>
      <c r="J23" s="9">
        <f t="shared" si="6"/>
        <v>0</v>
      </c>
      <c r="K23" s="4"/>
      <c r="L23" s="19">
        <v>0</v>
      </c>
      <c r="M23" s="20">
        <v>0</v>
      </c>
      <c r="N23" s="9">
        <f t="shared" si="7"/>
        <v>0</v>
      </c>
      <c r="O23" s="4"/>
      <c r="P23" s="19">
        <v>18490</v>
      </c>
      <c r="Q23" s="20">
        <v>0</v>
      </c>
      <c r="R23" s="21">
        <f t="shared" si="8"/>
        <v>18490</v>
      </c>
    </row>
    <row r="24" spans="1:18" s="25" customFormat="1">
      <c r="A24" s="25" t="s">
        <v>34</v>
      </c>
      <c r="D24" s="22">
        <v>0</v>
      </c>
      <c r="E24" s="20">
        <v>0</v>
      </c>
      <c r="F24" s="9">
        <f t="shared" si="5"/>
        <v>0</v>
      </c>
      <c r="G24" s="4"/>
      <c r="H24" s="19">
        <v>0</v>
      </c>
      <c r="I24" s="20"/>
      <c r="J24" s="9">
        <f t="shared" si="6"/>
        <v>0</v>
      </c>
      <c r="K24" s="4"/>
      <c r="L24" s="19">
        <v>0</v>
      </c>
      <c r="M24" s="20">
        <v>0</v>
      </c>
      <c r="N24" s="9">
        <f t="shared" si="7"/>
        <v>0</v>
      </c>
      <c r="O24" s="4"/>
      <c r="P24" s="19">
        <v>8000</v>
      </c>
      <c r="Q24" s="20">
        <v>0</v>
      </c>
      <c r="R24" s="21">
        <f t="shared" si="8"/>
        <v>8000</v>
      </c>
    </row>
    <row r="25" spans="1:18" s="25" customFormat="1">
      <c r="A25" s="25" t="s">
        <v>35</v>
      </c>
      <c r="D25" s="22">
        <v>0</v>
      </c>
      <c r="E25" s="20">
        <v>0</v>
      </c>
      <c r="F25" s="9">
        <f t="shared" si="5"/>
        <v>0</v>
      </c>
      <c r="G25" s="4"/>
      <c r="H25" s="19">
        <v>0</v>
      </c>
      <c r="I25" s="20"/>
      <c r="J25" s="9">
        <f t="shared" si="6"/>
        <v>0</v>
      </c>
      <c r="K25" s="4"/>
      <c r="L25" s="19">
        <v>3200</v>
      </c>
      <c r="M25" s="20">
        <v>0</v>
      </c>
      <c r="N25" s="9">
        <f t="shared" si="7"/>
        <v>3200</v>
      </c>
      <c r="O25" s="4"/>
      <c r="P25" s="19">
        <v>3200</v>
      </c>
      <c r="Q25" s="20">
        <v>0</v>
      </c>
      <c r="R25" s="21">
        <f t="shared" si="8"/>
        <v>3200</v>
      </c>
    </row>
    <row r="26" spans="1:18" s="25" customFormat="1">
      <c r="A26" s="25" t="s">
        <v>36</v>
      </c>
      <c r="D26" s="22">
        <v>0</v>
      </c>
      <c r="E26" s="20">
        <v>0</v>
      </c>
      <c r="F26" s="9">
        <f t="shared" si="5"/>
        <v>0</v>
      </c>
      <c r="G26" s="4"/>
      <c r="H26" s="19">
        <v>38</v>
      </c>
      <c r="I26" s="20"/>
      <c r="J26" s="9">
        <f t="shared" si="6"/>
        <v>38</v>
      </c>
      <c r="K26" s="4"/>
      <c r="L26" s="19">
        <v>38</v>
      </c>
      <c r="M26" s="20">
        <v>0</v>
      </c>
      <c r="N26" s="9">
        <f t="shared" si="7"/>
        <v>38</v>
      </c>
      <c r="O26" s="4"/>
      <c r="P26" s="19">
        <v>75</v>
      </c>
      <c r="Q26" s="20">
        <v>0</v>
      </c>
      <c r="R26" s="21">
        <f t="shared" si="8"/>
        <v>75</v>
      </c>
    </row>
    <row r="27" spans="1:18" s="25" customFormat="1">
      <c r="A27" s="25" t="s">
        <v>37</v>
      </c>
      <c r="D27" s="22">
        <v>0</v>
      </c>
      <c r="E27" s="20">
        <v>0</v>
      </c>
      <c r="F27" s="9">
        <f t="shared" si="5"/>
        <v>0</v>
      </c>
      <c r="G27" s="4"/>
      <c r="H27" s="19">
        <v>8000</v>
      </c>
      <c r="I27" s="20"/>
      <c r="J27" s="9">
        <f t="shared" si="6"/>
        <v>8000</v>
      </c>
      <c r="K27" s="4"/>
      <c r="L27" s="19">
        <v>16000</v>
      </c>
      <c r="M27" s="20">
        <v>0</v>
      </c>
      <c r="N27" s="9">
        <f t="shared" si="7"/>
        <v>16000</v>
      </c>
      <c r="O27" s="4"/>
      <c r="P27" s="19">
        <v>16000</v>
      </c>
      <c r="Q27" s="20">
        <v>0</v>
      </c>
      <c r="R27" s="21">
        <f t="shared" si="8"/>
        <v>16000</v>
      </c>
    </row>
    <row r="28" spans="1:18" s="25" customFormat="1">
      <c r="A28" s="25" t="s">
        <v>24</v>
      </c>
      <c r="D28" s="22">
        <v>0</v>
      </c>
      <c r="E28" s="20">
        <v>0</v>
      </c>
      <c r="F28" s="9">
        <f t="shared" si="5"/>
        <v>0</v>
      </c>
      <c r="G28" s="4"/>
      <c r="H28" s="19">
        <v>12500</v>
      </c>
      <c r="I28" s="20"/>
      <c r="J28" s="9">
        <f t="shared" si="6"/>
        <v>12500</v>
      </c>
      <c r="K28" s="4"/>
      <c r="L28" s="19">
        <v>12500</v>
      </c>
      <c r="M28" s="20">
        <v>0</v>
      </c>
      <c r="N28" s="9">
        <f t="shared" si="7"/>
        <v>12500</v>
      </c>
      <c r="O28" s="4"/>
      <c r="P28" s="19">
        <v>25000</v>
      </c>
      <c r="Q28" s="20">
        <v>0</v>
      </c>
      <c r="R28" s="21">
        <f t="shared" si="8"/>
        <v>25000</v>
      </c>
    </row>
    <row r="29" spans="1:18" s="25" customFormat="1">
      <c r="A29" s="25" t="s">
        <v>38</v>
      </c>
      <c r="D29" s="22">
        <v>0</v>
      </c>
      <c r="E29" s="20">
        <v>0</v>
      </c>
      <c r="F29" s="9">
        <f t="shared" si="5"/>
        <v>0</v>
      </c>
      <c r="G29" s="4"/>
      <c r="H29" s="19">
        <v>14535</v>
      </c>
      <c r="I29" s="20"/>
      <c r="J29" s="9">
        <f t="shared" si="6"/>
        <v>14535</v>
      </c>
      <c r="K29" s="4"/>
      <c r="L29" s="19">
        <v>14535</v>
      </c>
      <c r="M29" s="20">
        <v>0</v>
      </c>
      <c r="N29" s="9">
        <f t="shared" si="7"/>
        <v>14535</v>
      </c>
      <c r="O29" s="4"/>
      <c r="P29" s="19">
        <v>66570</v>
      </c>
      <c r="Q29" s="20">
        <v>0</v>
      </c>
      <c r="R29" s="21">
        <f t="shared" si="8"/>
        <v>66570</v>
      </c>
    </row>
    <row r="30" spans="1:18" s="25" customFormat="1">
      <c r="A30" s="25" t="s">
        <v>39</v>
      </c>
      <c r="D30" s="22">
        <v>2200</v>
      </c>
      <c r="E30" s="20">
        <v>0</v>
      </c>
      <c r="F30" s="9">
        <f t="shared" si="5"/>
        <v>2200</v>
      </c>
      <c r="G30" s="4"/>
      <c r="H30" s="19">
        <v>0</v>
      </c>
      <c r="I30" s="20"/>
      <c r="J30" s="9">
        <f t="shared" si="6"/>
        <v>0</v>
      </c>
      <c r="K30" s="4"/>
      <c r="L30" s="19">
        <v>0</v>
      </c>
      <c r="M30" s="20">
        <v>0</v>
      </c>
      <c r="N30" s="9">
        <f t="shared" si="7"/>
        <v>0</v>
      </c>
      <c r="O30" s="4"/>
      <c r="P30" s="19">
        <v>12500</v>
      </c>
      <c r="Q30" s="20">
        <v>0</v>
      </c>
      <c r="R30" s="21">
        <f t="shared" si="8"/>
        <v>12500</v>
      </c>
    </row>
    <row r="31" spans="1:18" s="25" customFormat="1">
      <c r="A31" s="25" t="s">
        <v>40</v>
      </c>
      <c r="D31" s="22">
        <v>0</v>
      </c>
      <c r="E31" s="20">
        <v>0</v>
      </c>
      <c r="F31" s="9">
        <f t="shared" si="5"/>
        <v>0</v>
      </c>
      <c r="G31" s="4"/>
      <c r="H31" s="19">
        <v>1100</v>
      </c>
      <c r="I31" s="20"/>
      <c r="J31" s="9">
        <f t="shared" si="6"/>
        <v>1100</v>
      </c>
      <c r="K31" s="4"/>
      <c r="L31" s="19">
        <v>1100</v>
      </c>
      <c r="M31" s="20">
        <v>0</v>
      </c>
      <c r="N31" s="9">
        <f t="shared" si="7"/>
        <v>1100</v>
      </c>
      <c r="O31" s="4"/>
      <c r="P31" s="19">
        <v>2200</v>
      </c>
      <c r="Q31" s="20">
        <v>0</v>
      </c>
      <c r="R31" s="21">
        <f t="shared" si="8"/>
        <v>2200</v>
      </c>
    </row>
    <row r="32" spans="1:18" s="25" customFormat="1">
      <c r="A32" s="25" t="s">
        <v>41</v>
      </c>
      <c r="D32" s="22">
        <v>0</v>
      </c>
      <c r="E32" s="20">
        <v>0</v>
      </c>
      <c r="F32" s="9">
        <f t="shared" si="5"/>
        <v>0</v>
      </c>
      <c r="G32" s="4"/>
      <c r="H32" s="19">
        <v>5000</v>
      </c>
      <c r="I32" s="20"/>
      <c r="J32" s="9">
        <f t="shared" si="6"/>
        <v>5000</v>
      </c>
      <c r="K32" s="4"/>
      <c r="L32" s="19">
        <v>5000</v>
      </c>
      <c r="M32" s="20">
        <v>0</v>
      </c>
      <c r="N32" s="9">
        <f t="shared" si="7"/>
        <v>5000</v>
      </c>
      <c r="O32" s="4"/>
      <c r="P32" s="19">
        <v>5000</v>
      </c>
      <c r="Q32" s="20">
        <v>0</v>
      </c>
      <c r="R32" s="21">
        <f t="shared" si="8"/>
        <v>5000</v>
      </c>
    </row>
    <row r="33" spans="1:19" s="25" customFormat="1">
      <c r="A33" s="25" t="s">
        <v>42</v>
      </c>
      <c r="D33" s="22">
        <v>0</v>
      </c>
      <c r="E33" s="20">
        <v>0</v>
      </c>
      <c r="F33" s="9">
        <f t="shared" si="5"/>
        <v>0</v>
      </c>
      <c r="G33" s="4"/>
      <c r="H33" s="19">
        <v>965</v>
      </c>
      <c r="I33" s="20"/>
      <c r="J33" s="9">
        <f t="shared" si="6"/>
        <v>965</v>
      </c>
      <c r="K33" s="4"/>
      <c r="L33" s="19">
        <v>1448</v>
      </c>
      <c r="M33" s="20">
        <v>0</v>
      </c>
      <c r="N33" s="9">
        <f t="shared" si="7"/>
        <v>1448</v>
      </c>
      <c r="O33" s="4"/>
      <c r="P33" s="19">
        <v>5750</v>
      </c>
      <c r="Q33" s="20">
        <v>0</v>
      </c>
      <c r="R33" s="21">
        <f t="shared" si="8"/>
        <v>5750</v>
      </c>
    </row>
    <row r="34" spans="1:19" s="25" customFormat="1">
      <c r="A34" s="25" t="s">
        <v>43</v>
      </c>
      <c r="D34" s="22">
        <v>0</v>
      </c>
      <c r="E34" s="20">
        <v>0</v>
      </c>
      <c r="F34" s="9">
        <f t="shared" si="5"/>
        <v>0</v>
      </c>
      <c r="G34" s="4"/>
      <c r="H34" s="19">
        <v>1824</v>
      </c>
      <c r="I34" s="20"/>
      <c r="J34" s="9">
        <f t="shared" si="6"/>
        <v>1824</v>
      </c>
      <c r="K34" s="4"/>
      <c r="L34" s="19">
        <v>3000</v>
      </c>
      <c r="M34" s="20">
        <v>0</v>
      </c>
      <c r="N34" s="9">
        <f t="shared" si="7"/>
        <v>3000</v>
      </c>
      <c r="O34" s="4"/>
      <c r="P34" s="19">
        <v>3000</v>
      </c>
      <c r="Q34" s="20">
        <v>0</v>
      </c>
      <c r="R34" s="21">
        <f t="shared" si="8"/>
        <v>3000</v>
      </c>
    </row>
    <row r="35" spans="1:19" s="25" customFormat="1">
      <c r="A35" s="25" t="s">
        <v>44</v>
      </c>
      <c r="D35" s="22">
        <v>3300</v>
      </c>
      <c r="E35" s="20">
        <v>0</v>
      </c>
      <c r="F35" s="9">
        <f t="shared" si="5"/>
        <v>3300</v>
      </c>
      <c r="G35" s="4"/>
      <c r="H35" s="19">
        <v>2500</v>
      </c>
      <c r="I35" s="20"/>
      <c r="J35" s="9">
        <f t="shared" si="6"/>
        <v>2500</v>
      </c>
      <c r="K35" s="4"/>
      <c r="L35" s="19">
        <v>3750</v>
      </c>
      <c r="M35" s="20">
        <v>0</v>
      </c>
      <c r="N35" s="9">
        <f t="shared" si="7"/>
        <v>3750</v>
      </c>
      <c r="O35" s="4"/>
      <c r="P35" s="19">
        <v>5000</v>
      </c>
      <c r="Q35" s="20">
        <v>0</v>
      </c>
      <c r="R35" s="21">
        <f t="shared" si="8"/>
        <v>5000</v>
      </c>
    </row>
    <row r="36" spans="1:19" s="25" customFormat="1">
      <c r="A36" s="25" t="s">
        <v>45</v>
      </c>
      <c r="D36" s="22">
        <v>504</v>
      </c>
      <c r="E36" s="20">
        <v>0</v>
      </c>
      <c r="F36" s="9">
        <f t="shared" si="5"/>
        <v>504</v>
      </c>
      <c r="G36" s="4"/>
      <c r="H36" s="19">
        <v>27500</v>
      </c>
      <c r="I36" s="20"/>
      <c r="J36" s="9">
        <f t="shared" si="6"/>
        <v>27500</v>
      </c>
      <c r="K36" s="4"/>
      <c r="L36" s="19">
        <v>41250</v>
      </c>
      <c r="M36" s="20">
        <v>0</v>
      </c>
      <c r="N36" s="9">
        <f t="shared" si="7"/>
        <v>41250</v>
      </c>
      <c r="O36" s="4"/>
      <c r="P36" s="19">
        <v>55000</v>
      </c>
      <c r="Q36" s="20">
        <v>0</v>
      </c>
      <c r="R36" s="21">
        <f t="shared" si="8"/>
        <v>55000</v>
      </c>
    </row>
    <row r="37" spans="1:19" s="25" customFormat="1">
      <c r="A37" s="25" t="s">
        <v>46</v>
      </c>
      <c r="D37" s="22">
        <v>3525</v>
      </c>
      <c r="E37" s="20">
        <v>0</v>
      </c>
      <c r="F37" s="9">
        <f t="shared" si="5"/>
        <v>3525</v>
      </c>
      <c r="G37" s="4"/>
      <c r="H37" s="19">
        <v>4000</v>
      </c>
      <c r="I37" s="20"/>
      <c r="J37" s="9">
        <f t="shared" si="6"/>
        <v>4000</v>
      </c>
      <c r="K37" s="4"/>
      <c r="L37" s="19">
        <v>4000</v>
      </c>
      <c r="M37" s="20">
        <v>0</v>
      </c>
      <c r="N37" s="9">
        <f t="shared" si="7"/>
        <v>4000</v>
      </c>
      <c r="O37" s="4"/>
      <c r="P37" s="19">
        <v>4000</v>
      </c>
      <c r="Q37" s="20">
        <v>0</v>
      </c>
      <c r="R37" s="21">
        <f t="shared" si="8"/>
        <v>4000</v>
      </c>
    </row>
    <row r="38" spans="1:19" s="25" customFormat="1">
      <c r="A38" s="25" t="s">
        <v>31</v>
      </c>
      <c r="D38" s="22">
        <v>925</v>
      </c>
      <c r="E38" s="20">
        <v>0</v>
      </c>
      <c r="F38" s="9">
        <f t="shared" si="5"/>
        <v>925</v>
      </c>
      <c r="G38" s="4"/>
      <c r="H38" s="19">
        <v>0</v>
      </c>
      <c r="I38" s="20"/>
      <c r="J38" s="9">
        <f t="shared" si="6"/>
        <v>0</v>
      </c>
      <c r="K38" s="4"/>
      <c r="L38" s="19">
        <v>0</v>
      </c>
      <c r="M38" s="20">
        <v>0</v>
      </c>
      <c r="N38" s="9">
        <f t="shared" si="7"/>
        <v>0</v>
      </c>
      <c r="O38" s="4"/>
      <c r="P38" s="19">
        <v>0</v>
      </c>
      <c r="Q38" s="20">
        <v>0</v>
      </c>
      <c r="R38" s="21">
        <f t="shared" si="8"/>
        <v>0</v>
      </c>
    </row>
    <row r="39" spans="1:19" s="25" customFormat="1">
      <c r="A39" s="25" t="s">
        <v>31</v>
      </c>
      <c r="D39" s="22">
        <v>3735</v>
      </c>
      <c r="E39" s="20">
        <v>0</v>
      </c>
      <c r="F39" s="9">
        <f t="shared" si="5"/>
        <v>3735</v>
      </c>
      <c r="G39" s="4"/>
      <c r="H39" s="19">
        <v>0</v>
      </c>
      <c r="I39" s="20"/>
      <c r="J39" s="9">
        <f t="shared" si="6"/>
        <v>0</v>
      </c>
      <c r="K39" s="4"/>
      <c r="L39" s="19">
        <v>0</v>
      </c>
      <c r="M39" s="20">
        <v>0</v>
      </c>
      <c r="N39" s="9">
        <f t="shared" si="7"/>
        <v>0</v>
      </c>
      <c r="O39" s="4"/>
      <c r="P39" s="19">
        <v>0</v>
      </c>
      <c r="Q39" s="20">
        <v>0</v>
      </c>
      <c r="R39" s="21">
        <f t="shared" si="8"/>
        <v>0</v>
      </c>
    </row>
    <row r="40" spans="1:19" s="25" customFormat="1">
      <c r="A40" s="25" t="s">
        <v>31</v>
      </c>
      <c r="D40" s="22">
        <v>5250</v>
      </c>
      <c r="E40" s="20">
        <v>0</v>
      </c>
      <c r="F40" s="9">
        <f t="shared" si="5"/>
        <v>5250</v>
      </c>
      <c r="G40" s="4"/>
      <c r="H40" s="19">
        <v>0</v>
      </c>
      <c r="I40" s="20"/>
      <c r="J40" s="9">
        <f t="shared" si="6"/>
        <v>0</v>
      </c>
      <c r="K40" s="4"/>
      <c r="L40" s="19">
        <v>0</v>
      </c>
      <c r="M40" s="20">
        <v>0</v>
      </c>
      <c r="N40" s="9">
        <f t="shared" si="7"/>
        <v>0</v>
      </c>
      <c r="O40" s="4"/>
      <c r="P40" s="19">
        <v>0</v>
      </c>
      <c r="Q40" s="20">
        <v>0</v>
      </c>
      <c r="R40" s="21">
        <f t="shared" si="8"/>
        <v>0</v>
      </c>
    </row>
    <row r="41" spans="1:19" s="25" customFormat="1">
      <c r="A41" s="25" t="s">
        <v>31</v>
      </c>
      <c r="D41" s="22">
        <v>3000</v>
      </c>
      <c r="E41" s="20">
        <v>0</v>
      </c>
      <c r="F41" s="9">
        <f t="shared" si="5"/>
        <v>3000</v>
      </c>
      <c r="G41" s="4"/>
      <c r="H41" s="22">
        <v>0</v>
      </c>
      <c r="I41" s="20"/>
      <c r="J41" s="9">
        <f t="shared" si="6"/>
        <v>0</v>
      </c>
      <c r="K41" s="4"/>
      <c r="L41" s="22">
        <v>0</v>
      </c>
      <c r="M41" s="20">
        <v>0</v>
      </c>
      <c r="N41" s="9">
        <f t="shared" si="7"/>
        <v>0</v>
      </c>
      <c r="O41" s="4"/>
      <c r="P41" s="22">
        <v>0</v>
      </c>
      <c r="Q41" s="20">
        <v>0</v>
      </c>
      <c r="R41" s="21">
        <f t="shared" si="8"/>
        <v>0</v>
      </c>
    </row>
    <row r="42" spans="1:19" s="25" customFormat="1">
      <c r="A42" s="25" t="s">
        <v>31</v>
      </c>
      <c r="D42" s="22">
        <v>0</v>
      </c>
      <c r="E42" s="20">
        <v>0</v>
      </c>
      <c r="F42" s="9">
        <f t="shared" si="5"/>
        <v>0</v>
      </c>
      <c r="G42" s="4"/>
      <c r="H42" s="22"/>
      <c r="I42" s="20"/>
      <c r="J42" s="9"/>
      <c r="K42" s="4"/>
      <c r="L42" s="22">
        <v>0</v>
      </c>
      <c r="M42" s="20">
        <v>0</v>
      </c>
      <c r="N42" s="9">
        <f t="shared" si="7"/>
        <v>0</v>
      </c>
      <c r="O42" s="4"/>
      <c r="P42" s="22"/>
      <c r="Q42" s="20">
        <v>0</v>
      </c>
      <c r="R42" s="21">
        <f t="shared" si="8"/>
        <v>0</v>
      </c>
    </row>
    <row r="43" spans="1:19" s="25" customFormat="1">
      <c r="A43" s="25" t="s">
        <v>31</v>
      </c>
      <c r="D43" s="22">
        <v>0</v>
      </c>
      <c r="E43" s="20">
        <v>0</v>
      </c>
      <c r="F43" s="9">
        <f t="shared" si="5"/>
        <v>0</v>
      </c>
      <c r="G43" s="4"/>
      <c r="H43" s="22"/>
      <c r="I43" s="20"/>
      <c r="J43" s="9"/>
      <c r="K43" s="4"/>
      <c r="L43" s="22">
        <v>0</v>
      </c>
      <c r="M43" s="20">
        <v>0</v>
      </c>
      <c r="N43" s="9">
        <f t="shared" si="7"/>
        <v>0</v>
      </c>
      <c r="O43" s="4"/>
      <c r="P43" s="22"/>
      <c r="Q43" s="20">
        <v>0</v>
      </c>
      <c r="R43" s="21">
        <f t="shared" si="8"/>
        <v>0</v>
      </c>
    </row>
    <row r="44" spans="1:19" s="76" customFormat="1" ht="13.5" thickBot="1">
      <c r="A44" s="35" t="s">
        <v>6</v>
      </c>
      <c r="B44" s="35"/>
      <c r="C44" s="13"/>
      <c r="D44" s="11">
        <f>SUM(D20:D43)</f>
        <v>63522</v>
      </c>
      <c r="E44" s="23">
        <f>SUM(E20:E43)</f>
        <v>0</v>
      </c>
      <c r="F44" s="12">
        <f t="shared" si="5"/>
        <v>63522</v>
      </c>
      <c r="G44" s="13"/>
      <c r="H44" s="11">
        <f>SUM(H20:H43)</f>
        <v>119002</v>
      </c>
      <c r="I44" s="23">
        <f>SUM(I20:I43)</f>
        <v>0</v>
      </c>
      <c r="J44" s="12">
        <f>SUM(J20:J43)</f>
        <v>119002</v>
      </c>
      <c r="K44" s="13"/>
      <c r="L44" s="11">
        <f>SUM(L20:L43)</f>
        <v>156086</v>
      </c>
      <c r="M44" s="23">
        <f>SUM(M20:M43)</f>
        <v>0</v>
      </c>
      <c r="N44" s="12">
        <f>SUM(N20:N43)</f>
        <v>156086</v>
      </c>
      <c r="O44" s="13"/>
      <c r="P44" s="24">
        <f>SUM(P20:P43)</f>
        <v>316085</v>
      </c>
      <c r="Q44" s="24">
        <f>SUM(Q20:Q43)</f>
        <v>0</v>
      </c>
      <c r="R44" s="12">
        <f>SUM(R20:R43)</f>
        <v>316085</v>
      </c>
      <c r="S44" s="25"/>
    </row>
    <row r="45" spans="1:19" s="25" customFormat="1" ht="13.5" thickTop="1">
      <c r="E45" s="4"/>
      <c r="F45" s="75"/>
      <c r="G45" s="4"/>
      <c r="H45" s="4"/>
      <c r="I45" s="4"/>
      <c r="J45" s="75"/>
      <c r="K45" s="4"/>
      <c r="L45" s="4"/>
      <c r="M45" s="4"/>
      <c r="N45" s="75"/>
      <c r="O45" s="4"/>
      <c r="P45" s="4"/>
      <c r="Q45" s="4"/>
      <c r="R45" s="79"/>
    </row>
    <row r="46" spans="1:19" s="25" customFormat="1">
      <c r="A46" s="34" t="s">
        <v>7</v>
      </c>
      <c r="B46" s="51"/>
      <c r="C46" s="51"/>
      <c r="D46" s="66" t="s">
        <v>1</v>
      </c>
      <c r="E46" s="67" t="s">
        <v>2</v>
      </c>
      <c r="F46" s="68" t="s">
        <v>3</v>
      </c>
      <c r="G46" s="13"/>
      <c r="H46" s="66" t="s">
        <v>1</v>
      </c>
      <c r="I46" s="67" t="s">
        <v>2</v>
      </c>
      <c r="J46" s="68" t="s">
        <v>3</v>
      </c>
      <c r="K46" s="13"/>
      <c r="L46" s="66" t="s">
        <v>1</v>
      </c>
      <c r="M46" s="67" t="s">
        <v>2</v>
      </c>
      <c r="N46" s="68" t="s">
        <v>3</v>
      </c>
      <c r="O46" s="13"/>
      <c r="P46" s="66" t="s">
        <v>1</v>
      </c>
      <c r="Q46" s="67" t="s">
        <v>2</v>
      </c>
      <c r="R46" s="68" t="s">
        <v>3</v>
      </c>
      <c r="S46" s="76"/>
    </row>
    <row r="47" spans="1:19" s="25" customFormat="1">
      <c r="A47" s="25" t="s">
        <v>47</v>
      </c>
      <c r="D47" s="70">
        <v>0</v>
      </c>
      <c r="E47" s="80">
        <v>0</v>
      </c>
      <c r="F47" s="3">
        <f>D47-E47</f>
        <v>0</v>
      </c>
      <c r="G47" s="71"/>
      <c r="H47" s="5">
        <v>0</v>
      </c>
      <c r="I47" s="80">
        <v>0</v>
      </c>
      <c r="J47" s="3">
        <f>H47-I47</f>
        <v>0</v>
      </c>
      <c r="K47" s="71"/>
      <c r="L47" s="5">
        <v>40000</v>
      </c>
      <c r="M47" s="80">
        <v>0</v>
      </c>
      <c r="N47" s="3">
        <f>L47-M47</f>
        <v>40000</v>
      </c>
      <c r="O47" s="71"/>
      <c r="P47" s="5">
        <v>40000</v>
      </c>
      <c r="Q47" s="80">
        <v>0</v>
      </c>
      <c r="R47" s="18">
        <f>P47-Q47</f>
        <v>40000</v>
      </c>
    </row>
    <row r="48" spans="1:19" s="25" customFormat="1">
      <c r="A48" s="25" t="s">
        <v>31</v>
      </c>
      <c r="B48" s="81"/>
      <c r="D48" s="22">
        <v>0</v>
      </c>
      <c r="E48" s="20">
        <v>0</v>
      </c>
      <c r="F48" s="3">
        <f>D48-E48</f>
        <v>0</v>
      </c>
      <c r="G48" s="71"/>
      <c r="H48" s="22">
        <v>0</v>
      </c>
      <c r="I48" s="20">
        <v>0</v>
      </c>
      <c r="J48" s="3">
        <f>H48-I48</f>
        <v>0</v>
      </c>
      <c r="K48" s="71"/>
      <c r="L48" s="22">
        <v>0</v>
      </c>
      <c r="M48" s="20">
        <v>0</v>
      </c>
      <c r="N48" s="3">
        <f>L48-M48</f>
        <v>0</v>
      </c>
      <c r="O48" s="71"/>
      <c r="P48" s="22">
        <v>0</v>
      </c>
      <c r="Q48" s="20">
        <v>0</v>
      </c>
      <c r="R48" s="18">
        <f>P48-Q48</f>
        <v>0</v>
      </c>
    </row>
    <row r="49" spans="1:19" s="76" customFormat="1">
      <c r="A49" s="25" t="s">
        <v>31</v>
      </c>
      <c r="B49" s="25"/>
      <c r="C49" s="25"/>
      <c r="D49" s="22">
        <v>0</v>
      </c>
      <c r="E49" s="20">
        <v>0</v>
      </c>
      <c r="F49" s="3">
        <f>D49-E49</f>
        <v>0</v>
      </c>
      <c r="G49" s="71"/>
      <c r="H49" s="22">
        <v>0</v>
      </c>
      <c r="I49" s="20">
        <v>0</v>
      </c>
      <c r="J49" s="3">
        <f>H49-I49</f>
        <v>0</v>
      </c>
      <c r="K49" s="71"/>
      <c r="L49" s="22">
        <v>0</v>
      </c>
      <c r="M49" s="20">
        <v>0</v>
      </c>
      <c r="N49" s="3">
        <f>L49-M49</f>
        <v>0</v>
      </c>
      <c r="O49" s="71"/>
      <c r="P49" s="22">
        <v>0</v>
      </c>
      <c r="Q49" s="20">
        <v>0</v>
      </c>
      <c r="R49" s="18">
        <f>P49-Q49</f>
        <v>0</v>
      </c>
      <c r="S49" s="25"/>
    </row>
    <row r="50" spans="1:19" s="25" customFormat="1">
      <c r="A50" s="25" t="s">
        <v>31</v>
      </c>
      <c r="D50" s="22">
        <v>0</v>
      </c>
      <c r="E50" s="20"/>
      <c r="F50" s="3"/>
      <c r="G50" s="71"/>
      <c r="H50" s="22">
        <v>0</v>
      </c>
      <c r="I50" s="20">
        <v>0</v>
      </c>
      <c r="J50" s="3">
        <f t="shared" ref="J50:J52" si="9">H50-I50</f>
        <v>0</v>
      </c>
      <c r="K50" s="71"/>
      <c r="L50" s="22">
        <v>0</v>
      </c>
      <c r="M50" s="20">
        <v>0</v>
      </c>
      <c r="N50" s="3">
        <f t="shared" ref="N50:N52" si="10">L50-M50</f>
        <v>0</v>
      </c>
      <c r="O50" s="71"/>
      <c r="P50" s="22">
        <v>0</v>
      </c>
      <c r="Q50" s="20">
        <v>0</v>
      </c>
      <c r="R50" s="18">
        <f t="shared" ref="R50:R52" si="11">P50-Q50</f>
        <v>0</v>
      </c>
    </row>
    <row r="51" spans="1:19" s="25" customFormat="1">
      <c r="A51" s="25" t="s">
        <v>31</v>
      </c>
      <c r="D51" s="22">
        <v>0</v>
      </c>
      <c r="E51" s="20">
        <v>0</v>
      </c>
      <c r="F51" s="3"/>
      <c r="G51" s="71"/>
      <c r="H51" s="22">
        <v>0</v>
      </c>
      <c r="I51" s="20">
        <v>0</v>
      </c>
      <c r="J51" s="3">
        <f t="shared" si="9"/>
        <v>0</v>
      </c>
      <c r="K51" s="71"/>
      <c r="L51" s="22">
        <v>0</v>
      </c>
      <c r="M51" s="20">
        <v>0</v>
      </c>
      <c r="N51" s="3">
        <f t="shared" si="10"/>
        <v>0</v>
      </c>
      <c r="O51" s="71"/>
      <c r="P51" s="22">
        <v>0</v>
      </c>
      <c r="Q51" s="20">
        <v>0</v>
      </c>
      <c r="R51" s="18">
        <f t="shared" si="11"/>
        <v>0</v>
      </c>
    </row>
    <row r="52" spans="1:19" s="25" customFormat="1">
      <c r="A52" s="25" t="s">
        <v>31</v>
      </c>
      <c r="D52" s="22">
        <v>0</v>
      </c>
      <c r="E52" s="20"/>
      <c r="F52" s="3"/>
      <c r="G52" s="71"/>
      <c r="H52" s="22">
        <v>0</v>
      </c>
      <c r="I52" s="20">
        <v>0</v>
      </c>
      <c r="J52" s="3">
        <f t="shared" si="9"/>
        <v>0</v>
      </c>
      <c r="K52" s="71"/>
      <c r="L52" s="22">
        <v>0</v>
      </c>
      <c r="M52" s="20">
        <v>0</v>
      </c>
      <c r="N52" s="3">
        <f t="shared" si="10"/>
        <v>0</v>
      </c>
      <c r="O52" s="71"/>
      <c r="P52" s="22">
        <v>0</v>
      </c>
      <c r="Q52" s="20">
        <v>0</v>
      </c>
      <c r="R52" s="18">
        <f t="shared" si="11"/>
        <v>0</v>
      </c>
    </row>
    <row r="53" spans="1:19" s="25" customFormat="1">
      <c r="A53" s="25" t="s">
        <v>31</v>
      </c>
      <c r="D53" s="28">
        <v>0</v>
      </c>
      <c r="E53" s="20"/>
      <c r="F53" s="9">
        <f>D53-E53</f>
        <v>0</v>
      </c>
      <c r="G53" s="82"/>
      <c r="H53" s="28">
        <v>0</v>
      </c>
      <c r="I53" s="20">
        <v>0</v>
      </c>
      <c r="J53" s="3">
        <f>H53-I53</f>
        <v>0</v>
      </c>
      <c r="K53" s="82"/>
      <c r="L53" s="28">
        <v>0</v>
      </c>
      <c r="M53" s="20">
        <v>0</v>
      </c>
      <c r="N53" s="3">
        <f>L53-M53</f>
        <v>0</v>
      </c>
      <c r="O53" s="82"/>
      <c r="P53" s="28">
        <v>0</v>
      </c>
      <c r="Q53" s="20">
        <v>0</v>
      </c>
      <c r="R53" s="18">
        <f>P53-Q53</f>
        <v>0</v>
      </c>
    </row>
    <row r="54" spans="1:19" s="25" customFormat="1" ht="13.5" thickBot="1">
      <c r="A54" s="35" t="s">
        <v>8</v>
      </c>
      <c r="B54" s="35"/>
      <c r="C54" s="35"/>
      <c r="D54" s="11">
        <f>SUM(D47:D53)</f>
        <v>0</v>
      </c>
      <c r="E54" s="23">
        <f>SUM(E47:E53)</f>
        <v>0</v>
      </c>
      <c r="F54" s="12">
        <f>SUM(F47:F53)</f>
        <v>0</v>
      </c>
      <c r="G54" s="83"/>
      <c r="H54" s="11">
        <f>SUM(H47:H53)</f>
        <v>0</v>
      </c>
      <c r="I54" s="23">
        <f>SUM(I47:I53)</f>
        <v>0</v>
      </c>
      <c r="J54" s="12">
        <f>SUM(J47:J53)</f>
        <v>0</v>
      </c>
      <c r="K54" s="83"/>
      <c r="L54" s="11">
        <f>SUM(L47:L53)</f>
        <v>40000</v>
      </c>
      <c r="M54" s="23">
        <f>SUM(M47:M53)</f>
        <v>0</v>
      </c>
      <c r="N54" s="12">
        <f>SUM(N47:N53)</f>
        <v>40000</v>
      </c>
      <c r="O54" s="83"/>
      <c r="P54" s="11">
        <f>SUM(P47:P53)</f>
        <v>40000</v>
      </c>
      <c r="Q54" s="23">
        <f>SUM(Q47:Q53)</f>
        <v>0</v>
      </c>
      <c r="R54" s="12">
        <f>SUM(R47:R53)</f>
        <v>40000</v>
      </c>
    </row>
    <row r="55" spans="1:19" s="25" customFormat="1" ht="13.5" thickTop="1">
      <c r="A55" s="36"/>
      <c r="B55" s="36"/>
      <c r="C55" s="36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4"/>
    </row>
    <row r="56" spans="1:19" s="25" customFormat="1">
      <c r="A56" s="34" t="s">
        <v>13</v>
      </c>
      <c r="B56" s="51"/>
      <c r="C56" s="51"/>
      <c r="D56" s="66" t="s">
        <v>1</v>
      </c>
      <c r="E56" s="67" t="s">
        <v>2</v>
      </c>
      <c r="F56" s="68" t="s">
        <v>3</v>
      </c>
      <c r="G56" s="13"/>
      <c r="H56" s="66" t="s">
        <v>1</v>
      </c>
      <c r="I56" s="67" t="s">
        <v>2</v>
      </c>
      <c r="J56" s="68" t="s">
        <v>3</v>
      </c>
      <c r="K56" s="13"/>
      <c r="L56" s="66" t="s">
        <v>1</v>
      </c>
      <c r="M56" s="67" t="s">
        <v>2</v>
      </c>
      <c r="N56" s="68" t="s">
        <v>3</v>
      </c>
      <c r="O56" s="13"/>
      <c r="P56" s="66" t="s">
        <v>1</v>
      </c>
      <c r="Q56" s="67" t="s">
        <v>2</v>
      </c>
      <c r="R56" s="68" t="s">
        <v>3</v>
      </c>
    </row>
    <row r="57" spans="1:19" s="25" customFormat="1">
      <c r="A57" s="37" t="s">
        <v>15</v>
      </c>
      <c r="B57" s="37"/>
      <c r="C57" s="37"/>
      <c r="D57" s="70">
        <v>0</v>
      </c>
      <c r="E57" s="80">
        <v>0</v>
      </c>
      <c r="F57" s="3">
        <f>E57-D57</f>
        <v>0</v>
      </c>
      <c r="G57" s="71"/>
      <c r="H57" s="5">
        <v>0</v>
      </c>
      <c r="I57" s="80">
        <v>0</v>
      </c>
      <c r="J57" s="3">
        <f>I57-H57</f>
        <v>0</v>
      </c>
      <c r="K57" s="71"/>
      <c r="L57" s="5">
        <v>0</v>
      </c>
      <c r="M57" s="80">
        <v>0</v>
      </c>
      <c r="N57" s="3">
        <f>M57-L57</f>
        <v>0</v>
      </c>
      <c r="O57" s="71"/>
      <c r="P57" s="5">
        <v>0</v>
      </c>
      <c r="Q57" s="80">
        <v>0</v>
      </c>
      <c r="R57" s="18">
        <f>Q57-P57</f>
        <v>0</v>
      </c>
    </row>
    <row r="58" spans="1:19" s="25" customFormat="1" ht="13.5" thickBot="1">
      <c r="A58" s="35" t="s">
        <v>12</v>
      </c>
      <c r="B58" s="35"/>
      <c r="C58" s="35"/>
      <c r="D58" s="11">
        <f>SUM(D57:D57)</f>
        <v>0</v>
      </c>
      <c r="E58" s="23">
        <f>SUM(E57:E57)</f>
        <v>0</v>
      </c>
      <c r="F58" s="12">
        <f>SUM(F57:F57)</f>
        <v>0</v>
      </c>
      <c r="G58" s="83"/>
      <c r="H58" s="11">
        <f>SUM(H57:H57)</f>
        <v>0</v>
      </c>
      <c r="I58" s="86">
        <f>SUM(I57:I57)</f>
        <v>0</v>
      </c>
      <c r="J58" s="12">
        <f>SUM(J57:J57)</f>
        <v>0</v>
      </c>
      <c r="K58" s="83"/>
      <c r="L58" s="11">
        <f>SUM(L57:L57)</f>
        <v>0</v>
      </c>
      <c r="M58" s="23">
        <f>SUM(M57:M57)</f>
        <v>0</v>
      </c>
      <c r="N58" s="12">
        <f>SUM(N57:N57)</f>
        <v>0</v>
      </c>
      <c r="O58" s="83"/>
      <c r="P58" s="11">
        <f>SUM(P57:P57)</f>
        <v>0</v>
      </c>
      <c r="Q58" s="23">
        <f>SUM(Q57:Q57)</f>
        <v>0</v>
      </c>
      <c r="R58" s="12">
        <f>SUM(R57:R57)</f>
        <v>0</v>
      </c>
    </row>
    <row r="59" spans="1:19" s="25" customFormat="1" ht="13.5" thickTop="1">
      <c r="E59" s="4"/>
      <c r="F59" s="75"/>
      <c r="G59" s="4"/>
      <c r="H59" s="4"/>
      <c r="I59" s="4"/>
      <c r="J59" s="75"/>
      <c r="K59" s="4"/>
      <c r="L59" s="4"/>
      <c r="M59" s="4"/>
      <c r="N59" s="75"/>
      <c r="O59" s="4"/>
      <c r="P59" s="4"/>
      <c r="Q59" s="4"/>
      <c r="R59" s="79"/>
    </row>
    <row r="60" spans="1:19" s="25" customFormat="1">
      <c r="A60" s="34" t="s">
        <v>14</v>
      </c>
      <c r="B60" s="51"/>
      <c r="C60" s="51"/>
      <c r="D60" s="66" t="s">
        <v>1</v>
      </c>
      <c r="E60" s="67" t="s">
        <v>2</v>
      </c>
      <c r="F60" s="68" t="s">
        <v>3</v>
      </c>
      <c r="G60" s="13"/>
      <c r="H60" s="66" t="s">
        <v>1</v>
      </c>
      <c r="I60" s="67" t="s">
        <v>2</v>
      </c>
      <c r="J60" s="68" t="s">
        <v>3</v>
      </c>
      <c r="K60" s="13"/>
      <c r="L60" s="66" t="s">
        <v>1</v>
      </c>
      <c r="M60" s="67" t="s">
        <v>2</v>
      </c>
      <c r="N60" s="68" t="s">
        <v>3</v>
      </c>
      <c r="O60" s="13"/>
      <c r="P60" s="66" t="s">
        <v>1</v>
      </c>
      <c r="Q60" s="67" t="s">
        <v>2</v>
      </c>
      <c r="R60" s="68" t="s">
        <v>3</v>
      </c>
    </row>
    <row r="61" spans="1:19" s="25" customFormat="1">
      <c r="A61" s="25" t="s">
        <v>48</v>
      </c>
      <c r="D61" s="70">
        <v>0</v>
      </c>
      <c r="E61" s="80">
        <v>0</v>
      </c>
      <c r="F61" s="3">
        <f>E61-D61</f>
        <v>0</v>
      </c>
      <c r="G61" s="71"/>
      <c r="H61" s="5">
        <v>0</v>
      </c>
      <c r="I61" s="80">
        <v>0</v>
      </c>
      <c r="J61" s="3">
        <f>I61-H61</f>
        <v>0</v>
      </c>
      <c r="K61" s="71"/>
      <c r="L61" s="5">
        <v>40000</v>
      </c>
      <c r="M61" s="80">
        <v>0</v>
      </c>
      <c r="N61" s="3">
        <f>M61-L61</f>
        <v>-40000</v>
      </c>
      <c r="O61" s="71"/>
      <c r="P61" s="5">
        <v>40000</v>
      </c>
      <c r="Q61" s="80">
        <v>0</v>
      </c>
      <c r="R61" s="18">
        <f>Q61-P61</f>
        <v>-40000</v>
      </c>
    </row>
    <row r="62" spans="1:19" s="25" customFormat="1">
      <c r="A62" s="25" t="s">
        <v>31</v>
      </c>
      <c r="D62" s="22">
        <v>0</v>
      </c>
      <c r="E62" s="20">
        <v>0</v>
      </c>
      <c r="F62" s="87">
        <f>E62-D62</f>
        <v>0</v>
      </c>
      <c r="G62" s="71"/>
      <c r="H62" s="22">
        <v>0</v>
      </c>
      <c r="I62" s="20">
        <v>0</v>
      </c>
      <c r="J62" s="3">
        <f>I62-H62</f>
        <v>0</v>
      </c>
      <c r="K62" s="71"/>
      <c r="L62" s="22">
        <v>0</v>
      </c>
      <c r="M62" s="20">
        <v>0</v>
      </c>
      <c r="N62" s="3">
        <f>M62-L62</f>
        <v>0</v>
      </c>
      <c r="O62" s="71"/>
      <c r="P62" s="22">
        <v>0</v>
      </c>
      <c r="Q62" s="20">
        <v>0</v>
      </c>
      <c r="R62" s="18">
        <f>Q62-P62</f>
        <v>0</v>
      </c>
    </row>
    <row r="63" spans="1:19" s="25" customFormat="1">
      <c r="A63" s="25" t="s">
        <v>31</v>
      </c>
      <c r="D63" s="22">
        <v>0</v>
      </c>
      <c r="E63" s="20">
        <v>0</v>
      </c>
      <c r="F63" s="87">
        <f t="shared" ref="F63:F64" si="12">E63-D63</f>
        <v>0</v>
      </c>
      <c r="G63" s="71"/>
      <c r="H63" s="22">
        <v>0</v>
      </c>
      <c r="I63" s="20">
        <v>0</v>
      </c>
      <c r="J63" s="3">
        <f>I63-H63</f>
        <v>0</v>
      </c>
      <c r="K63" s="71"/>
      <c r="L63" s="22">
        <v>0</v>
      </c>
      <c r="M63" s="20">
        <v>0</v>
      </c>
      <c r="N63" s="3">
        <f>M63-L63</f>
        <v>0</v>
      </c>
      <c r="O63" s="71"/>
      <c r="P63" s="22">
        <v>0</v>
      </c>
      <c r="Q63" s="20">
        <v>0</v>
      </c>
      <c r="R63" s="18">
        <f>Q63-P63</f>
        <v>0</v>
      </c>
    </row>
    <row r="64" spans="1:19" s="25" customFormat="1">
      <c r="A64" s="25" t="s">
        <v>31</v>
      </c>
      <c r="D64" s="28">
        <v>0</v>
      </c>
      <c r="E64" s="20">
        <v>0</v>
      </c>
      <c r="F64" s="87">
        <f t="shared" si="12"/>
        <v>0</v>
      </c>
      <c r="G64" s="82"/>
      <c r="H64" s="22">
        <v>0</v>
      </c>
      <c r="I64" s="20">
        <v>0</v>
      </c>
      <c r="J64" s="3">
        <f>I64-H64</f>
        <v>0</v>
      </c>
      <c r="K64" s="82"/>
      <c r="L64" s="28">
        <v>0</v>
      </c>
      <c r="M64" s="20"/>
      <c r="N64" s="3">
        <f>M64-L64</f>
        <v>0</v>
      </c>
      <c r="O64" s="82"/>
      <c r="P64" s="28">
        <v>0</v>
      </c>
      <c r="Q64" s="20">
        <v>0</v>
      </c>
      <c r="R64" s="18">
        <f>Q64-P64</f>
        <v>0</v>
      </c>
    </row>
    <row r="65" spans="1:18" s="25" customFormat="1" ht="13.5" thickBot="1">
      <c r="A65" s="35" t="s">
        <v>9</v>
      </c>
      <c r="B65" s="35"/>
      <c r="C65" s="13"/>
      <c r="D65" s="11">
        <f>SUM(D61:D64)</f>
        <v>0</v>
      </c>
      <c r="E65" s="11">
        <f>SUM(E61:E64)</f>
        <v>0</v>
      </c>
      <c r="F65" s="12">
        <f>SUM(F61:F64)</f>
        <v>0</v>
      </c>
      <c r="G65" s="83"/>
      <c r="H65" s="11">
        <f>SUM(H61:H64)</f>
        <v>0</v>
      </c>
      <c r="I65" s="23">
        <f>SUM(I61:I64)</f>
        <v>0</v>
      </c>
      <c r="J65" s="12">
        <f>SUM(J61:J64)</f>
        <v>0</v>
      </c>
      <c r="K65" s="83"/>
      <c r="L65" s="11">
        <f>SUM(L61:L64)</f>
        <v>40000</v>
      </c>
      <c r="M65" s="23">
        <f>SUM(M61:M64)</f>
        <v>0</v>
      </c>
      <c r="N65" s="12">
        <f>SUM(N61:N64)</f>
        <v>-40000</v>
      </c>
      <c r="O65" s="83"/>
      <c r="P65" s="11">
        <f>SUM(P61:P64)</f>
        <v>40000</v>
      </c>
      <c r="Q65" s="23">
        <f>SUM(Q61:Q64)</f>
        <v>0</v>
      </c>
      <c r="R65" s="12">
        <f>SUM(R61:R64)</f>
        <v>-40000</v>
      </c>
    </row>
    <row r="66" spans="1:18" s="25" customFormat="1" ht="13.5" thickTop="1">
      <c r="E66" s="4"/>
      <c r="F66" s="75"/>
      <c r="G66" s="4"/>
      <c r="H66" s="4"/>
      <c r="I66" s="4"/>
      <c r="J66" s="75"/>
      <c r="K66" s="4"/>
      <c r="L66" s="4"/>
      <c r="M66" s="4"/>
      <c r="N66" s="75"/>
      <c r="O66" s="4"/>
      <c r="P66" s="4"/>
      <c r="Q66" s="4"/>
      <c r="R66" s="79"/>
    </row>
    <row r="67" spans="1:18" s="25" customFormat="1">
      <c r="A67" s="34" t="s">
        <v>10</v>
      </c>
      <c r="B67" s="51"/>
      <c r="C67" s="51"/>
      <c r="D67" s="66" t="s">
        <v>1</v>
      </c>
      <c r="E67" s="67" t="s">
        <v>2</v>
      </c>
      <c r="F67" s="68" t="s">
        <v>3</v>
      </c>
      <c r="G67" s="13"/>
      <c r="H67" s="66" t="s">
        <v>1</v>
      </c>
      <c r="I67" s="67" t="s">
        <v>2</v>
      </c>
      <c r="J67" s="68" t="s">
        <v>3</v>
      </c>
      <c r="K67" s="13"/>
      <c r="L67" s="66" t="s">
        <v>1</v>
      </c>
      <c r="M67" s="67" t="s">
        <v>2</v>
      </c>
      <c r="N67" s="68" t="s">
        <v>3</v>
      </c>
      <c r="O67" s="13"/>
      <c r="P67" s="66" t="s">
        <v>1</v>
      </c>
      <c r="Q67" s="67" t="s">
        <v>2</v>
      </c>
      <c r="R67" s="68" t="s">
        <v>3</v>
      </c>
    </row>
    <row r="68" spans="1:18" s="25" customFormat="1" ht="14.25" customHeight="1">
      <c r="A68" s="25" t="s">
        <v>49</v>
      </c>
      <c r="D68" s="70">
        <v>54317</v>
      </c>
      <c r="E68" s="80">
        <v>0</v>
      </c>
      <c r="F68" s="3">
        <f t="shared" ref="F68:F82" si="13">D68-E68</f>
        <v>54317</v>
      </c>
      <c r="G68" s="26"/>
      <c r="H68" s="16">
        <v>0</v>
      </c>
      <c r="I68" s="17">
        <v>0</v>
      </c>
      <c r="J68" s="3">
        <f t="shared" ref="J68:J82" si="14">H68-I68</f>
        <v>0</v>
      </c>
      <c r="K68" s="26"/>
      <c r="L68" s="16">
        <v>0</v>
      </c>
      <c r="M68" s="17">
        <v>0</v>
      </c>
      <c r="N68" s="3">
        <f t="shared" ref="N68:N82" si="15">L68-M68</f>
        <v>0</v>
      </c>
      <c r="O68" s="26"/>
      <c r="P68" s="16">
        <v>23275</v>
      </c>
      <c r="Q68" s="17">
        <v>0</v>
      </c>
      <c r="R68" s="18">
        <f t="shared" ref="R68:R82" si="16">P68-Q68</f>
        <v>23275</v>
      </c>
    </row>
    <row r="69" spans="1:18" s="25" customFormat="1">
      <c r="A69" s="25" t="s">
        <v>50</v>
      </c>
      <c r="D69" s="22">
        <v>0</v>
      </c>
      <c r="E69" s="20">
        <v>0</v>
      </c>
      <c r="F69" s="9">
        <f t="shared" si="13"/>
        <v>0</v>
      </c>
      <c r="G69" s="27"/>
      <c r="H69" s="19">
        <v>3553</v>
      </c>
      <c r="I69" s="20">
        <v>0</v>
      </c>
      <c r="J69" s="9">
        <f t="shared" si="14"/>
        <v>3553</v>
      </c>
      <c r="K69" s="27"/>
      <c r="L69" s="19">
        <v>7106</v>
      </c>
      <c r="M69" s="20">
        <v>0</v>
      </c>
      <c r="N69" s="9">
        <f t="shared" si="15"/>
        <v>7106</v>
      </c>
      <c r="O69" s="27"/>
      <c r="P69" s="19">
        <v>7106</v>
      </c>
      <c r="Q69" s="20">
        <v>0</v>
      </c>
      <c r="R69" s="21">
        <f t="shared" si="16"/>
        <v>7106</v>
      </c>
    </row>
    <row r="70" spans="1:18" s="25" customFormat="1">
      <c r="A70" s="25" t="s">
        <v>51</v>
      </c>
      <c r="D70" s="22">
        <v>0</v>
      </c>
      <c r="E70" s="20">
        <v>0</v>
      </c>
      <c r="F70" s="9">
        <f t="shared" si="13"/>
        <v>0</v>
      </c>
      <c r="G70" s="27"/>
      <c r="H70" s="19">
        <v>0</v>
      </c>
      <c r="I70" s="20">
        <v>0</v>
      </c>
      <c r="J70" s="9">
        <f t="shared" si="14"/>
        <v>0</v>
      </c>
      <c r="K70" s="27"/>
      <c r="L70" s="19">
        <v>4875</v>
      </c>
      <c r="M70" s="20">
        <v>0</v>
      </c>
      <c r="N70" s="9">
        <f t="shared" si="15"/>
        <v>4875</v>
      </c>
      <c r="O70" s="27"/>
      <c r="P70" s="19">
        <v>4875</v>
      </c>
      <c r="Q70" s="20">
        <v>0</v>
      </c>
      <c r="R70" s="21">
        <f t="shared" si="16"/>
        <v>4875</v>
      </c>
    </row>
    <row r="71" spans="1:18" s="25" customFormat="1">
      <c r="A71" s="25" t="s">
        <v>52</v>
      </c>
      <c r="D71" s="22">
        <v>0</v>
      </c>
      <c r="E71" s="20">
        <v>0</v>
      </c>
      <c r="F71" s="9">
        <f t="shared" si="13"/>
        <v>0</v>
      </c>
      <c r="G71" s="27"/>
      <c r="H71" s="19">
        <v>13500</v>
      </c>
      <c r="I71" s="20">
        <v>0</v>
      </c>
      <c r="J71" s="9">
        <f t="shared" si="14"/>
        <v>13500</v>
      </c>
      <c r="K71" s="27"/>
      <c r="L71" s="19">
        <v>13500</v>
      </c>
      <c r="M71" s="20">
        <v>0</v>
      </c>
      <c r="N71" s="9">
        <f t="shared" si="15"/>
        <v>13500</v>
      </c>
      <c r="O71" s="27"/>
      <c r="P71" s="19">
        <v>13500</v>
      </c>
      <c r="Q71" s="20">
        <v>0</v>
      </c>
      <c r="R71" s="21">
        <f t="shared" si="16"/>
        <v>13500</v>
      </c>
    </row>
    <row r="72" spans="1:18" s="25" customFormat="1">
      <c r="A72" s="25" t="s">
        <v>53</v>
      </c>
      <c r="D72" s="22">
        <v>3553</v>
      </c>
      <c r="E72" s="20">
        <v>0</v>
      </c>
      <c r="F72" s="9">
        <f t="shared" si="13"/>
        <v>3553</v>
      </c>
      <c r="G72" s="27"/>
      <c r="H72" s="19">
        <v>0</v>
      </c>
      <c r="I72" s="20">
        <v>0</v>
      </c>
      <c r="J72" s="9">
        <f t="shared" si="14"/>
        <v>0</v>
      </c>
      <c r="K72" s="27"/>
      <c r="L72" s="19">
        <v>29624</v>
      </c>
      <c r="M72" s="20">
        <v>0</v>
      </c>
      <c r="N72" s="9">
        <f t="shared" si="15"/>
        <v>29624</v>
      </c>
      <c r="O72" s="27"/>
      <c r="P72" s="19">
        <v>29624</v>
      </c>
      <c r="Q72" s="20">
        <v>0</v>
      </c>
      <c r="R72" s="21">
        <f t="shared" si="16"/>
        <v>29624</v>
      </c>
    </row>
    <row r="73" spans="1:18" s="25" customFormat="1">
      <c r="A73" s="25" t="s">
        <v>54</v>
      </c>
      <c r="B73" s="88"/>
      <c r="C73" s="89"/>
      <c r="D73" s="22">
        <v>0</v>
      </c>
      <c r="E73" s="20">
        <v>0</v>
      </c>
      <c r="F73" s="9">
        <f t="shared" si="13"/>
        <v>0</v>
      </c>
      <c r="G73" s="27"/>
      <c r="H73" s="19">
        <v>18750</v>
      </c>
      <c r="I73" s="20">
        <v>0</v>
      </c>
      <c r="J73" s="9">
        <f t="shared" si="14"/>
        <v>18750</v>
      </c>
      <c r="K73" s="27"/>
      <c r="L73" s="19">
        <v>18750</v>
      </c>
      <c r="M73" s="20">
        <v>0</v>
      </c>
      <c r="N73" s="9">
        <f t="shared" si="15"/>
        <v>18750</v>
      </c>
      <c r="O73" s="27"/>
      <c r="P73" s="19">
        <v>18750</v>
      </c>
      <c r="Q73" s="20">
        <v>0</v>
      </c>
      <c r="R73" s="21">
        <f t="shared" si="16"/>
        <v>18750</v>
      </c>
    </row>
    <row r="74" spans="1:18" s="25" customFormat="1">
      <c r="A74" s="25" t="s">
        <v>48</v>
      </c>
      <c r="B74" s="88"/>
      <c r="C74" s="89"/>
      <c r="D74" s="22">
        <v>0</v>
      </c>
      <c r="E74" s="20">
        <v>0</v>
      </c>
      <c r="F74" s="9">
        <f t="shared" si="13"/>
        <v>0</v>
      </c>
      <c r="G74" s="27"/>
      <c r="H74" s="19">
        <v>0</v>
      </c>
      <c r="I74" s="20">
        <v>0</v>
      </c>
      <c r="J74" s="9">
        <f t="shared" si="14"/>
        <v>0</v>
      </c>
      <c r="K74" s="27"/>
      <c r="L74" s="19">
        <v>0</v>
      </c>
      <c r="M74" s="20">
        <v>0</v>
      </c>
      <c r="N74" s="9">
        <f t="shared" si="15"/>
        <v>0</v>
      </c>
      <c r="O74" s="27"/>
      <c r="P74" s="19">
        <v>9756</v>
      </c>
      <c r="Q74" s="20">
        <v>0</v>
      </c>
      <c r="R74" s="21">
        <f t="shared" si="16"/>
        <v>9756</v>
      </c>
    </row>
    <row r="75" spans="1:18" s="25" customFormat="1">
      <c r="A75" s="25" t="s">
        <v>31</v>
      </c>
      <c r="D75" s="22">
        <v>2647</v>
      </c>
      <c r="E75" s="20">
        <v>0</v>
      </c>
      <c r="F75" s="9">
        <f t="shared" si="13"/>
        <v>2647</v>
      </c>
      <c r="G75" s="27"/>
      <c r="H75" s="19">
        <v>0</v>
      </c>
      <c r="I75" s="20">
        <v>0</v>
      </c>
      <c r="J75" s="9">
        <f t="shared" si="14"/>
        <v>0</v>
      </c>
      <c r="K75" s="27"/>
      <c r="L75" s="19">
        <v>0</v>
      </c>
      <c r="M75" s="20">
        <v>0</v>
      </c>
      <c r="N75" s="9">
        <f>L75-M75</f>
        <v>0</v>
      </c>
      <c r="O75" s="27"/>
      <c r="P75" s="19">
        <v>0</v>
      </c>
      <c r="Q75" s="20"/>
      <c r="R75" s="21">
        <f t="shared" si="16"/>
        <v>0</v>
      </c>
    </row>
    <row r="76" spans="1:18" s="25" customFormat="1">
      <c r="A76" s="25" t="s">
        <v>31</v>
      </c>
      <c r="D76" s="22">
        <v>0</v>
      </c>
      <c r="E76" s="20">
        <v>0</v>
      </c>
      <c r="F76" s="9">
        <f t="shared" si="13"/>
        <v>0</v>
      </c>
      <c r="G76" s="27"/>
      <c r="H76" s="19">
        <v>0</v>
      </c>
      <c r="I76" s="20">
        <v>0</v>
      </c>
      <c r="J76" s="9">
        <f t="shared" si="14"/>
        <v>0</v>
      </c>
      <c r="K76" s="27"/>
      <c r="L76" s="19">
        <v>0</v>
      </c>
      <c r="M76" s="20"/>
      <c r="N76" s="9">
        <f t="shared" si="15"/>
        <v>0</v>
      </c>
      <c r="O76" s="27"/>
      <c r="P76" s="19">
        <v>0</v>
      </c>
      <c r="Q76" s="20"/>
      <c r="R76" s="21">
        <f t="shared" si="16"/>
        <v>0</v>
      </c>
    </row>
    <row r="77" spans="1:18" s="25" customFormat="1">
      <c r="A77" s="25" t="s">
        <v>31</v>
      </c>
      <c r="D77" s="22">
        <v>0</v>
      </c>
      <c r="E77" s="20">
        <v>0</v>
      </c>
      <c r="F77" s="9">
        <f t="shared" si="13"/>
        <v>0</v>
      </c>
      <c r="G77" s="27"/>
      <c r="H77" s="19">
        <v>0</v>
      </c>
      <c r="I77" s="20"/>
      <c r="J77" s="9">
        <f t="shared" si="14"/>
        <v>0</v>
      </c>
      <c r="K77" s="27"/>
      <c r="L77" s="19">
        <v>0</v>
      </c>
      <c r="M77" s="20"/>
      <c r="N77" s="9">
        <f t="shared" si="15"/>
        <v>0</v>
      </c>
      <c r="O77" s="27"/>
      <c r="P77" s="19">
        <v>0</v>
      </c>
      <c r="Q77" s="20"/>
      <c r="R77" s="21">
        <f t="shared" si="16"/>
        <v>0</v>
      </c>
    </row>
    <row r="78" spans="1:18" s="25" customFormat="1">
      <c r="A78" s="25" t="s">
        <v>31</v>
      </c>
      <c r="D78" s="22">
        <v>0</v>
      </c>
      <c r="E78" s="20">
        <v>0</v>
      </c>
      <c r="F78" s="9">
        <f t="shared" si="13"/>
        <v>0</v>
      </c>
      <c r="G78" s="27"/>
      <c r="H78" s="22">
        <v>0</v>
      </c>
      <c r="I78" s="20">
        <v>0</v>
      </c>
      <c r="J78" s="9">
        <f t="shared" si="14"/>
        <v>0</v>
      </c>
      <c r="K78" s="27"/>
      <c r="L78" s="22">
        <v>0</v>
      </c>
      <c r="M78" s="20"/>
      <c r="N78" s="9">
        <f t="shared" si="15"/>
        <v>0</v>
      </c>
      <c r="O78" s="27"/>
      <c r="P78" s="22">
        <v>0</v>
      </c>
      <c r="Q78" s="20"/>
      <c r="R78" s="21">
        <f t="shared" si="16"/>
        <v>0</v>
      </c>
    </row>
    <row r="79" spans="1:18" s="25" customFormat="1">
      <c r="A79" s="25" t="s">
        <v>31</v>
      </c>
      <c r="D79" s="22">
        <v>0</v>
      </c>
      <c r="E79" s="20">
        <v>0</v>
      </c>
      <c r="F79" s="9">
        <f t="shared" si="13"/>
        <v>0</v>
      </c>
      <c r="G79" s="27"/>
      <c r="H79" s="22"/>
      <c r="I79" s="20"/>
      <c r="J79" s="9">
        <f t="shared" si="14"/>
        <v>0</v>
      </c>
      <c r="K79" s="27"/>
      <c r="L79" s="22"/>
      <c r="M79" s="20"/>
      <c r="N79" s="9">
        <f t="shared" si="15"/>
        <v>0</v>
      </c>
      <c r="O79" s="27"/>
      <c r="P79" s="22"/>
      <c r="Q79" s="20"/>
      <c r="R79" s="21">
        <f t="shared" si="16"/>
        <v>0</v>
      </c>
    </row>
    <row r="80" spans="1:18" s="25" customFormat="1">
      <c r="A80" s="25" t="s">
        <v>31</v>
      </c>
      <c r="D80" s="22">
        <v>0</v>
      </c>
      <c r="E80" s="20">
        <v>0</v>
      </c>
      <c r="F80" s="9">
        <f t="shared" si="13"/>
        <v>0</v>
      </c>
      <c r="G80" s="27"/>
      <c r="H80" s="22"/>
      <c r="I80" s="20"/>
      <c r="J80" s="9">
        <f t="shared" si="14"/>
        <v>0</v>
      </c>
      <c r="K80" s="27"/>
      <c r="L80" s="22"/>
      <c r="M80" s="20"/>
      <c r="N80" s="9">
        <f t="shared" si="15"/>
        <v>0</v>
      </c>
      <c r="O80" s="27"/>
      <c r="P80" s="22"/>
      <c r="Q80" s="20"/>
      <c r="R80" s="21">
        <f t="shared" si="16"/>
        <v>0</v>
      </c>
    </row>
    <row r="81" spans="1:47">
      <c r="A81" s="25" t="s">
        <v>31</v>
      </c>
      <c r="D81" s="22">
        <v>0</v>
      </c>
      <c r="E81" s="20">
        <v>0</v>
      </c>
      <c r="F81" s="9">
        <f t="shared" si="13"/>
        <v>0</v>
      </c>
      <c r="G81" s="27"/>
      <c r="H81" s="22"/>
      <c r="I81" s="20"/>
      <c r="J81" s="9">
        <f t="shared" si="14"/>
        <v>0</v>
      </c>
      <c r="K81" s="27"/>
      <c r="L81" s="22"/>
      <c r="M81" s="20"/>
      <c r="N81" s="9">
        <f t="shared" si="15"/>
        <v>0</v>
      </c>
      <c r="O81" s="27"/>
      <c r="P81" s="22"/>
      <c r="Q81" s="20"/>
      <c r="R81" s="21">
        <f t="shared" si="16"/>
        <v>0</v>
      </c>
      <c r="AA81" s="25"/>
      <c r="AE81" s="25"/>
      <c r="AI81" s="25"/>
      <c r="AM81" s="25"/>
      <c r="AQ81" s="25"/>
      <c r="AU81" s="25"/>
    </row>
    <row r="82" spans="1:47">
      <c r="A82" s="25" t="s">
        <v>31</v>
      </c>
      <c r="D82" s="28">
        <v>0</v>
      </c>
      <c r="E82" s="20">
        <v>0</v>
      </c>
      <c r="F82" s="9">
        <f t="shared" si="13"/>
        <v>0</v>
      </c>
      <c r="G82" s="27"/>
      <c r="H82" s="28">
        <v>0</v>
      </c>
      <c r="I82" s="20"/>
      <c r="J82" s="9">
        <f t="shared" si="14"/>
        <v>0</v>
      </c>
      <c r="K82" s="27"/>
      <c r="L82" s="28">
        <v>0</v>
      </c>
      <c r="M82" s="20"/>
      <c r="N82" s="9">
        <f t="shared" si="15"/>
        <v>0</v>
      </c>
      <c r="O82" s="27"/>
      <c r="P82" s="28">
        <v>0</v>
      </c>
      <c r="Q82" s="20"/>
      <c r="R82" s="21">
        <f t="shared" si="16"/>
        <v>0</v>
      </c>
      <c r="AA82" s="25"/>
      <c r="AE82" s="25"/>
      <c r="AI82" s="25"/>
      <c r="AM82" s="25"/>
      <c r="AQ82" s="25"/>
      <c r="AU82" s="25"/>
    </row>
    <row r="83" spans="1:47" ht="13.5" thickBot="1">
      <c r="A83" s="38" t="s">
        <v>11</v>
      </c>
      <c r="B83" s="38"/>
      <c r="C83" s="51"/>
      <c r="D83" s="29">
        <f>SUM(D68:D82)</f>
        <v>60517</v>
      </c>
      <c r="E83" s="30">
        <f>SUM(E68:E82)</f>
        <v>0</v>
      </c>
      <c r="F83" s="31">
        <f>SUM(F68:F73)</f>
        <v>57870</v>
      </c>
      <c r="G83" s="32"/>
      <c r="H83" s="29">
        <f>SUM(H68:H82)</f>
        <v>35803</v>
      </c>
      <c r="I83" s="30">
        <f>SUM(I68:I76)</f>
        <v>0</v>
      </c>
      <c r="J83" s="31">
        <f>SUM(J68:J73)</f>
        <v>35803</v>
      </c>
      <c r="K83" s="32"/>
      <c r="L83" s="29">
        <f>SUM(L68:L82)</f>
        <v>73855</v>
      </c>
      <c r="M83" s="30">
        <f>SUM(M68:M82)</f>
        <v>0</v>
      </c>
      <c r="N83" s="31">
        <f>SUM(N68:N73)</f>
        <v>73855</v>
      </c>
      <c r="O83" s="32"/>
      <c r="P83" s="29">
        <f>SUM(P68:P82)</f>
        <v>106886</v>
      </c>
      <c r="Q83" s="30">
        <f>SUM(Q68:Q74)</f>
        <v>0</v>
      </c>
      <c r="R83" s="31">
        <f>SUM(R68:R73)</f>
        <v>97130</v>
      </c>
      <c r="AA83" s="25"/>
      <c r="AE83" s="25"/>
      <c r="AI83" s="25"/>
      <c r="AM83" s="25"/>
      <c r="AQ83" s="25"/>
      <c r="AU83" s="25"/>
    </row>
    <row r="84" spans="1:47" ht="13.5" thickTop="1">
      <c r="A84" s="39"/>
      <c r="B84" s="39"/>
      <c r="C84" s="39"/>
      <c r="D84" s="90"/>
      <c r="E84" s="39"/>
      <c r="F84" s="91"/>
      <c r="G84" s="39"/>
      <c r="H84" s="39"/>
      <c r="I84" s="39"/>
      <c r="J84" s="91"/>
      <c r="K84" s="39"/>
      <c r="L84" s="39"/>
      <c r="M84" s="39"/>
      <c r="N84" s="91"/>
      <c r="O84" s="39"/>
      <c r="P84" s="39"/>
      <c r="Q84" s="39"/>
      <c r="R84" s="91"/>
      <c r="AA84" s="25"/>
      <c r="AE84" s="25"/>
      <c r="AI84" s="25"/>
      <c r="AM84" s="25"/>
      <c r="AQ84" s="25"/>
      <c r="AU84" s="25"/>
    </row>
    <row r="85" spans="1:47">
      <c r="A85" s="13" t="s">
        <v>19</v>
      </c>
      <c r="B85" s="51"/>
      <c r="C85" s="51"/>
      <c r="D85" s="60">
        <f>D17-D44-D54+D58+D65-D83</f>
        <v>16162</v>
      </c>
      <c r="E85" s="60">
        <f>E17-E44-E54+E58+E65-E83</f>
        <v>9431</v>
      </c>
      <c r="F85" s="59">
        <f>F17+F44+F54+F58+F65+F83</f>
        <v>-9378</v>
      </c>
      <c r="G85" s="32"/>
      <c r="H85" s="57">
        <f>H17-H44-H54+H58+H65-H83</f>
        <v>79309</v>
      </c>
      <c r="I85" s="58">
        <f>I17-I44-I54+I58+I65-I83</f>
        <v>0</v>
      </c>
      <c r="J85" s="59">
        <f>J17+J44+J54+J58+J65+J83</f>
        <v>-79309</v>
      </c>
      <c r="K85" s="32"/>
      <c r="L85" s="60">
        <f>L17-L44-L54+L58+L65-L83</f>
        <v>73147</v>
      </c>
      <c r="M85" s="58">
        <f>M17-M44-M54+M65-M83</f>
        <v>0</v>
      </c>
      <c r="N85" s="59">
        <f>N17+N44+N54+N58+N65+N83</f>
        <v>-73147</v>
      </c>
      <c r="O85" s="32"/>
      <c r="P85" s="58">
        <f>P17-P44-P54+P58+P65-P83</f>
        <v>32320</v>
      </c>
      <c r="Q85" s="58">
        <f>Q17-Q44-Q54+Q58+Q65-Q83</f>
        <v>0</v>
      </c>
      <c r="R85" s="59">
        <f>R17+R44+R54+R58+R65+R83</f>
        <v>-42076</v>
      </c>
      <c r="AA85" s="25"/>
      <c r="AE85" s="25"/>
      <c r="AI85" s="25"/>
      <c r="AM85" s="25"/>
      <c r="AQ85" s="25"/>
      <c r="AU85" s="25"/>
    </row>
    <row r="86" spans="1:47">
      <c r="A86" s="40"/>
      <c r="E86" s="4"/>
      <c r="F86" s="71"/>
      <c r="G86" s="4"/>
      <c r="H86" s="4"/>
      <c r="I86" s="4"/>
      <c r="J86" s="75"/>
      <c r="K86" s="4"/>
      <c r="L86" s="4"/>
      <c r="M86" s="4"/>
      <c r="N86" s="75"/>
      <c r="O86" s="4"/>
      <c r="P86" s="4"/>
      <c r="Q86" s="4"/>
      <c r="R86" s="75"/>
      <c r="AA86" s="25"/>
      <c r="AE86" s="25"/>
      <c r="AI86" s="25"/>
      <c r="AM86" s="25"/>
      <c r="AQ86" s="25"/>
      <c r="AU86" s="25"/>
    </row>
    <row r="87" spans="1:47">
      <c r="A87" s="34" t="s">
        <v>55</v>
      </c>
      <c r="B87" s="51"/>
      <c r="C87" s="51"/>
      <c r="D87" s="51"/>
      <c r="E87" s="92"/>
      <c r="F87" s="93"/>
      <c r="G87" s="51"/>
      <c r="H87" s="51"/>
      <c r="I87" s="92"/>
      <c r="J87" s="93"/>
      <c r="K87" s="51"/>
      <c r="L87" s="94"/>
      <c r="M87" s="92"/>
      <c r="N87" s="93"/>
      <c r="O87" s="51"/>
      <c r="P87" s="94"/>
      <c r="Q87" s="92"/>
      <c r="R87" s="93"/>
      <c r="AA87" s="25"/>
      <c r="AE87" s="25"/>
      <c r="AI87" s="25"/>
      <c r="AM87" s="25"/>
      <c r="AQ87" s="25"/>
      <c r="AU87" s="25"/>
    </row>
    <row r="88" spans="1:47">
      <c r="A88" s="25" t="s">
        <v>56</v>
      </c>
      <c r="D88" s="95">
        <v>0</v>
      </c>
      <c r="E88" s="96">
        <v>0</v>
      </c>
      <c r="F88" s="44">
        <v>0</v>
      </c>
      <c r="G88" s="4"/>
      <c r="H88" s="54">
        <v>35500</v>
      </c>
      <c r="I88" s="42">
        <f>H88</f>
        <v>35500</v>
      </c>
      <c r="J88" s="43">
        <f>H88-I88</f>
        <v>0</v>
      </c>
      <c r="L88" s="54">
        <f>H88</f>
        <v>35500</v>
      </c>
      <c r="M88" s="42">
        <f>H88</f>
        <v>35500</v>
      </c>
      <c r="N88" s="44">
        <v>0</v>
      </c>
      <c r="O88" s="4"/>
      <c r="P88" s="54">
        <f>H88</f>
        <v>35500</v>
      </c>
      <c r="Q88" s="42">
        <f>H88</f>
        <v>35500</v>
      </c>
      <c r="R88" s="43">
        <f>P88-Q88</f>
        <v>0</v>
      </c>
      <c r="AA88" s="25"/>
      <c r="AE88" s="25"/>
      <c r="AI88" s="25"/>
      <c r="AM88" s="25"/>
      <c r="AQ88" s="25"/>
      <c r="AU88" s="25"/>
    </row>
    <row r="89" spans="1:47">
      <c r="A89" s="25" t="s">
        <v>57</v>
      </c>
      <c r="D89" s="95">
        <v>0</v>
      </c>
      <c r="E89" s="96">
        <v>121702</v>
      </c>
      <c r="F89" s="43">
        <f>D89-E89</f>
        <v>-121702</v>
      </c>
      <c r="G89" s="4"/>
      <c r="H89" s="7">
        <v>1150</v>
      </c>
      <c r="I89" s="45">
        <v>0</v>
      </c>
      <c r="J89" s="43">
        <f>H89-I89</f>
        <v>1150</v>
      </c>
      <c r="L89" s="7">
        <v>1150</v>
      </c>
      <c r="M89" s="45">
        <v>0</v>
      </c>
      <c r="N89" s="43">
        <f>L89-M89</f>
        <v>1150</v>
      </c>
      <c r="O89" s="4"/>
      <c r="P89" s="7">
        <v>1150</v>
      </c>
      <c r="Q89" s="45">
        <v>0</v>
      </c>
      <c r="R89" s="43">
        <f>P89-Q89</f>
        <v>1150</v>
      </c>
      <c r="AA89" s="25"/>
      <c r="AE89" s="25"/>
      <c r="AI89" s="25"/>
      <c r="AM89" s="25"/>
      <c r="AQ89" s="25"/>
      <c r="AU89" s="25"/>
    </row>
    <row r="90" spans="1:47">
      <c r="A90" s="25" t="s">
        <v>58</v>
      </c>
      <c r="D90" s="95">
        <v>0</v>
      </c>
      <c r="E90" s="96">
        <v>0</v>
      </c>
      <c r="F90" s="46">
        <f>D90-E90</f>
        <v>0</v>
      </c>
      <c r="G90" s="4"/>
      <c r="H90" s="7">
        <v>0</v>
      </c>
      <c r="I90" s="45">
        <v>0</v>
      </c>
      <c r="J90" s="44">
        <f>H90-I90</f>
        <v>0</v>
      </c>
      <c r="L90" s="7">
        <v>0</v>
      </c>
      <c r="M90" s="45">
        <v>0</v>
      </c>
      <c r="N90" s="46">
        <f>L90-M90</f>
        <v>0</v>
      </c>
      <c r="O90" s="4"/>
      <c r="P90" s="7">
        <v>460</v>
      </c>
      <c r="Q90" s="45">
        <v>0</v>
      </c>
      <c r="R90" s="44">
        <f>P90-Q90</f>
        <v>460</v>
      </c>
      <c r="AA90" s="25"/>
      <c r="AE90" s="25"/>
      <c r="AI90" s="25"/>
      <c r="AM90" s="25"/>
      <c r="AQ90" s="25"/>
      <c r="AU90" s="25"/>
    </row>
    <row r="91" spans="1:47">
      <c r="A91" s="25" t="s">
        <v>59</v>
      </c>
      <c r="D91" s="95">
        <v>0</v>
      </c>
      <c r="E91" s="96">
        <v>62325</v>
      </c>
      <c r="F91" s="48">
        <f>D91-E91</f>
        <v>-62325</v>
      </c>
      <c r="G91" s="4"/>
      <c r="H91" s="55">
        <v>36650</v>
      </c>
      <c r="I91" s="45">
        <v>0</v>
      </c>
      <c r="J91" s="47">
        <v>60000</v>
      </c>
      <c r="L91" s="55">
        <v>36650</v>
      </c>
      <c r="M91" s="45">
        <v>0</v>
      </c>
      <c r="N91" s="48">
        <f>L91-M91</f>
        <v>36650</v>
      </c>
      <c r="O91" s="4"/>
      <c r="P91" s="55">
        <v>36650</v>
      </c>
      <c r="Q91" s="45">
        <v>0</v>
      </c>
      <c r="R91" s="47">
        <v>60000</v>
      </c>
      <c r="AA91" s="25"/>
      <c r="AE91" s="25"/>
      <c r="AI91" s="25"/>
      <c r="AM91" s="25"/>
      <c r="AQ91" s="25"/>
      <c r="AU91" s="25"/>
    </row>
    <row r="92" spans="1:47" ht="13.5" thickBot="1">
      <c r="A92" s="38" t="s">
        <v>60</v>
      </c>
      <c r="B92" s="38"/>
      <c r="C92" s="51"/>
      <c r="D92" s="97">
        <f>D88+D89-D91</f>
        <v>0</v>
      </c>
      <c r="E92" s="50">
        <f>E88+E89-E91</f>
        <v>59377</v>
      </c>
      <c r="F92" s="52">
        <f>F88+F89-F91</f>
        <v>-59377</v>
      </c>
      <c r="G92" s="51"/>
      <c r="H92" s="49">
        <f>H88+H89-H91</f>
        <v>0</v>
      </c>
      <c r="I92" s="50">
        <f>I88+I89-I91</f>
        <v>35500</v>
      </c>
      <c r="J92" s="31">
        <f>J88+J89+J90+J91</f>
        <v>61150</v>
      </c>
      <c r="K92" s="51"/>
      <c r="L92" s="56">
        <f>L88+L89-L91</f>
        <v>0</v>
      </c>
      <c r="M92" s="98">
        <f>M88+M89-M91</f>
        <v>35500</v>
      </c>
      <c r="N92" s="52">
        <f>N88+N89-N91</f>
        <v>-35500</v>
      </c>
      <c r="O92" s="51"/>
      <c r="P92" s="49">
        <f>P88+P89-P91</f>
        <v>0</v>
      </c>
      <c r="Q92" s="98">
        <f>Q88+Q89-Q91</f>
        <v>35500</v>
      </c>
      <c r="R92" s="31">
        <f>R88+R89+R90+R91</f>
        <v>61610</v>
      </c>
    </row>
    <row r="93" spans="1:47" ht="14.25" thickTop="1" thickBot="1">
      <c r="A93" s="41" t="s">
        <v>61</v>
      </c>
      <c r="B93" s="41"/>
      <c r="C93" s="51"/>
      <c r="D93" s="53">
        <f>D85+D89-D90-D91</f>
        <v>16162</v>
      </c>
      <c r="E93" s="53">
        <f>E85+E89-E90-E91</f>
        <v>68808</v>
      </c>
      <c r="F93" s="52">
        <f>E93-D93</f>
        <v>52646</v>
      </c>
      <c r="G93" s="51"/>
      <c r="H93" s="53">
        <v>49475</v>
      </c>
      <c r="I93" s="53">
        <f>I85+I89-I90-I91</f>
        <v>0</v>
      </c>
      <c r="J93" s="31">
        <f>I93-H93</f>
        <v>-49475</v>
      </c>
      <c r="K93" s="51"/>
      <c r="L93" s="53">
        <v>43314</v>
      </c>
      <c r="M93" s="53">
        <f>M85+M89-M90-M91</f>
        <v>0</v>
      </c>
      <c r="N93" s="52">
        <f>M93-L93</f>
        <v>-43314</v>
      </c>
      <c r="O93" s="51"/>
      <c r="P93" s="53">
        <v>2026</v>
      </c>
      <c r="Q93" s="53">
        <f>Q85+Q89-Q90-Q91</f>
        <v>0</v>
      </c>
      <c r="R93" s="31">
        <f>Q93-P93</f>
        <v>-2026</v>
      </c>
    </row>
    <row r="94" spans="1:47" ht="13.5" thickTop="1"/>
    <row r="96" spans="1:47">
      <c r="Z96" s="37"/>
      <c r="AA96" s="25"/>
      <c r="AD96" s="37"/>
      <c r="AE96" s="25"/>
      <c r="AH96" s="37"/>
      <c r="AI96" s="25"/>
      <c r="AL96" s="37"/>
      <c r="AM96" s="25"/>
      <c r="AP96" s="37"/>
      <c r="AQ96" s="25"/>
      <c r="AT96" s="37"/>
      <c r="AU96" s="25"/>
    </row>
    <row r="97" spans="26:47">
      <c r="Z97" s="37"/>
      <c r="AA97" s="25"/>
      <c r="AD97" s="37"/>
      <c r="AE97" s="25"/>
      <c r="AH97" s="37"/>
      <c r="AI97" s="25"/>
      <c r="AL97" s="37"/>
      <c r="AM97" s="25"/>
      <c r="AP97" s="37"/>
      <c r="AQ97" s="25"/>
      <c r="AT97" s="37"/>
      <c r="AU97" s="25"/>
    </row>
    <row r="98" spans="26:47">
      <c r="Z98" s="37"/>
      <c r="AA98" s="25"/>
      <c r="AD98" s="37"/>
      <c r="AE98" s="25"/>
      <c r="AH98" s="37"/>
      <c r="AI98" s="25"/>
      <c r="AL98" s="37"/>
      <c r="AM98" s="25"/>
      <c r="AP98" s="37"/>
      <c r="AQ98" s="25"/>
      <c r="AT98" s="37"/>
      <c r="AU98" s="25"/>
    </row>
    <row r="99" spans="26:47">
      <c r="Z99" s="37"/>
      <c r="AA99" s="25"/>
      <c r="AD99" s="37"/>
      <c r="AE99" s="25"/>
      <c r="AH99" s="37"/>
      <c r="AI99" s="25"/>
      <c r="AL99" s="37"/>
      <c r="AM99" s="25"/>
      <c r="AP99" s="37"/>
      <c r="AQ99" s="25"/>
      <c r="AT99" s="37"/>
      <c r="AU99" s="25"/>
    </row>
  </sheetData>
  <mergeCells count="4">
    <mergeCell ref="D1:F1"/>
    <mergeCell ref="P1:R1"/>
    <mergeCell ref="L1:N1"/>
    <mergeCell ref="H1:J1"/>
  </mergeCells>
  <phoneticPr fontId="2" type="noConversion"/>
  <printOptions horizontalCentered="1" verticalCentered="1"/>
  <pageMargins left="0.25" right="0.25" top="0.5" bottom="0.5" header="0" footer="0.25"/>
  <pageSetup scale="61" orientation="portrait" horizontalDpi="300" verticalDpi="300" r:id="rId1"/>
  <headerFooter alignWithMargins="0">
    <oddHeader>&amp;C&amp;"Arial,Bold"&amp;14&amp;UCash Flow Monitoring&amp;"Arial,Regular"&amp;10&amp;U
&amp;"Arial,Bold Italic"&amp;12Name:  Any Farm
Year:  2009 ~ Quarterly</oddHeader>
    <oddFooter>&amp;LCreated by:  Pauline Van Nurden
Owatonna FBM&amp;RUpdated:  &amp;D</oddFooter>
  </headerFooter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Quarterly Check</vt:lpstr>
      <vt:lpstr>Sheet3</vt:lpstr>
      <vt:lpstr>'Quarterly Check'!Print_Titles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sctc</dc:creator>
  <cp:lastModifiedBy>Pauline Van Nurden</cp:lastModifiedBy>
  <cp:lastPrinted>2009-05-07T15:29:35Z</cp:lastPrinted>
  <dcterms:created xsi:type="dcterms:W3CDTF">2006-04-03T15:54:16Z</dcterms:created>
  <dcterms:modified xsi:type="dcterms:W3CDTF">2009-05-14T14:46:09Z</dcterms:modified>
</cp:coreProperties>
</file>