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30" windowWidth="11655" windowHeight="6855" tabRatio="603" activeTab="1"/>
  </bookViews>
  <sheets>
    <sheet name="199A and Other" sheetId="1" r:id="rId1"/>
    <sheet name="Sched.F" sheetId="2" r:id="rId2"/>
    <sheet name="State Planner" sheetId="3" r:id="rId3"/>
    <sheet name="Tax Planner" sheetId="4" r:id="rId4"/>
    <sheet name="18Tax Tables" sheetId="5" r:id="rId5"/>
  </sheets>
  <externalReferences>
    <externalReference r:id="rId8"/>
  </externalReferences>
  <definedNames>
    <definedName name="\F">'18Tax Tables'!$R$2</definedName>
    <definedName name="\I">'18Tax Tables'!$V$2</definedName>
    <definedName name="\M">'18Tax Tables'!$X$2</definedName>
    <definedName name="\P">'18Tax Tables'!$R$4</definedName>
    <definedName name="\R">'18Tax Tables'!$Z$2</definedName>
    <definedName name="EST">'Tax Planner'!$A$3:$E$65</definedName>
    <definedName name="_xlnm.Print_Area" localSheetId="4">'18Tax Tables'!$AB$4:$AI$20</definedName>
    <definedName name="_xlnm.Print_Area" localSheetId="2">'State Planner'!$A$1:$E$50</definedName>
    <definedName name="_xlnm.Print_Area" localSheetId="3">'Tax Planner'!$A$1:$E$64</definedName>
    <definedName name="_xlnm.Print_Area">'Tax Planner'!$A$2:$E$65</definedName>
    <definedName name="PRINT_AREA_MI">'Sched.F'!$A$1:$J$59</definedName>
    <definedName name="SCHF">'Sched.F'!$A$1:$J$59</definedName>
  </definedNames>
  <calcPr fullCalcOnLoad="1"/>
</workbook>
</file>

<file path=xl/comments4.xml><?xml version="1.0" encoding="utf-8"?>
<comments xmlns="http://schemas.openxmlformats.org/spreadsheetml/2006/main">
  <authors>
    <author>Fair Office</author>
  </authors>
  <commentList>
    <comment ref="B43" authorId="0">
      <text>
        <r>
          <rPr>
            <sz val="8"/>
            <rFont val="Tahoma"/>
            <family val="2"/>
          </rPr>
          <t xml:space="preserve">Note = Mortgage Ins ded
in 2011 only
</t>
        </r>
      </text>
    </comment>
    <comment ref="C43" authorId="0">
      <text>
        <r>
          <rPr>
            <sz val="8"/>
            <rFont val="Tahoma"/>
            <family val="2"/>
          </rPr>
          <t xml:space="preserve">Note = Mortgage Ins ded
in 2011 only
</t>
        </r>
      </text>
    </comment>
    <comment ref="D43" authorId="0">
      <text>
        <r>
          <rPr>
            <sz val="8"/>
            <rFont val="Tahoma"/>
            <family val="2"/>
          </rPr>
          <t xml:space="preserve">Note = Mortgage Ins ded
in 2011 only
</t>
        </r>
      </text>
    </comment>
    <comment ref="E43" authorId="0">
      <text>
        <r>
          <rPr>
            <sz val="8"/>
            <rFont val="Tahoma"/>
            <family val="2"/>
          </rPr>
          <t xml:space="preserve">Note = Mortgage Ins ded
in 2011 only
</t>
        </r>
      </text>
    </comment>
  </commentList>
</comments>
</file>

<file path=xl/sharedStrings.xml><?xml version="1.0" encoding="utf-8"?>
<sst xmlns="http://schemas.openxmlformats.org/spreadsheetml/2006/main" count="568" uniqueCount="293">
  <si>
    <t xml:space="preserve">  SCHEDULE   F   WORKSHEET  (EST)</t>
  </si>
  <si>
    <t>/pparSCHF~gprEST~gpq</t>
  </si>
  <si>
    <t>{?}{DOWN}</t>
  </si>
  <si>
    <t>{GOTO}H49~</t>
  </si>
  <si>
    <t>{GOTO}BA1~</t>
  </si>
  <si>
    <t>1 child</t>
  </si>
  <si>
    <t>2 child</t>
  </si>
  <si>
    <t>0 child</t>
  </si>
  <si>
    <t>AGI</t>
  </si>
  <si>
    <t>=</t>
  </si>
  <si>
    <t>Date--- - - &gt;</t>
  </si>
  <si>
    <t>-</t>
  </si>
  <si>
    <t>/XGX1~</t>
  </si>
  <si>
    <t>EIC</t>
  </si>
  <si>
    <t>Personal Exemptions</t>
  </si>
  <si>
    <t>AMOUNT</t>
  </si>
  <si>
    <t>COST/</t>
  </si>
  <si>
    <t>/pprEST~gpq</t>
  </si>
  <si>
    <t>EARN INC</t>
  </si>
  <si>
    <t>Phase out exemp-mar</t>
  </si>
  <si>
    <t>RECEIVED</t>
  </si>
  <si>
    <t xml:space="preserve">  BASIS</t>
  </si>
  <si>
    <t>NO.CHILD</t>
  </si>
  <si>
    <t>Phase out exemp-sing</t>
  </si>
  <si>
    <t>Opt 1</t>
  </si>
  <si>
    <t>Opt 2</t>
  </si>
  <si>
    <t>Opt 3</t>
  </si>
  <si>
    <t>Opt 4</t>
  </si>
  <si>
    <t>---|</t>
  </si>
  <si>
    <t>FEDERAL TAX RATES=======</t>
  </si>
  <si>
    <t>MINN TAX RATES</t>
  </si>
  <si>
    <t>Standard Deductions-mar</t>
  </si>
  <si>
    <t>----------</t>
  </si>
  <si>
    <t xml:space="preserve">    =====</t>
  </si>
  <si>
    <t xml:space="preserve">   =====</t>
  </si>
  <si>
    <t>YTD $</t>
  </si>
  <si>
    <t xml:space="preserve">    EST $</t>
  </si>
  <si>
    <t>Standard Deductions-sin</t>
  </si>
  <si>
    <t xml:space="preserve">  FEEDER CATTLE.........................</t>
  </si>
  <si>
    <t>BREEDING FEES............</t>
  </si>
  <si>
    <t xml:space="preserve">Income </t>
  </si>
  <si>
    <t>Base</t>
  </si>
  <si>
    <t>BAS</t>
  </si>
  <si>
    <t>Add each spouse over 65</t>
  </si>
  <si>
    <t>2)  Est. Income, Rest of Year</t>
  </si>
  <si>
    <t xml:space="preserve">  FEEDER HOGS............................</t>
  </si>
  <si>
    <t>CAR &amp; TRK EXPENSE............</t>
  </si>
  <si>
    <t>Level</t>
  </si>
  <si>
    <t>%</t>
  </si>
  <si>
    <t>Tax</t>
  </si>
  <si>
    <t>Phase out itemized ded.</t>
  </si>
  <si>
    <t xml:space="preserve">  _______________________..................</t>
  </si>
  <si>
    <t>CHEMICALS.................</t>
  </si>
  <si>
    <t>---------</t>
  </si>
  <si>
    <t>CHILD</t>
  </si>
  <si>
    <t>Top of 15 % rate-mar.</t>
  </si>
  <si>
    <t>CONSERV. EXP............</t>
  </si>
  <si>
    <t>Top of 28 % rate-mar</t>
  </si>
  <si>
    <t xml:space="preserve">    ------------------------------</t>
  </si>
  <si>
    <t>CUSTOM HIRE..............</t>
  </si>
  <si>
    <t>Top of 15 % rate-single</t>
  </si>
  <si>
    <t>PROFIT OR (LOSS)........................</t>
  </si>
  <si>
    <t>Top of 28 % rate-single</t>
  </si>
  <si>
    <t>1 CHILD</t>
  </si>
  <si>
    <t>Top Capital Gains rate</t>
  </si>
  <si>
    <t>--------------</t>
  </si>
  <si>
    <t>FEED PURCHASED..........</t>
  </si>
  <si>
    <t>2 CHILDREN</t>
  </si>
  <si>
    <t>Self employment tax</t>
  </si>
  <si>
    <t>FERTILIZER.....................</t>
  </si>
  <si>
    <t xml:space="preserve"> O CHILD</t>
  </si>
  <si>
    <t>NO CHILD</t>
  </si>
  <si>
    <t xml:space="preserve">  old age</t>
  </si>
  <si>
    <t>7)  Est. Expense, Rest of Yr:</t>
  </si>
  <si>
    <t xml:space="preserve">   EST $</t>
  </si>
  <si>
    <t>FREIGHT &amp; TRUCKING....</t>
  </si>
  <si>
    <t xml:space="preserve">   medicare</t>
  </si>
  <si>
    <t xml:space="preserve">            </t>
  </si>
  <si>
    <t>GAS, FUEL, OIL...............</t>
  </si>
  <si>
    <t>Self employment tax bas</t>
  </si>
  <si>
    <t xml:space="preserve">  CATTLE &amp; CALVES (not br.st).........</t>
  </si>
  <si>
    <t xml:space="preserve">     Dry. Fuel........................</t>
  </si>
  <si>
    <t xml:space="preserve">  SHEEP....................................................</t>
  </si>
  <si>
    <t>INSURANCE BLDG..............</t>
  </si>
  <si>
    <t>no limit</t>
  </si>
  <si>
    <t xml:space="preserve">   CROP.......</t>
  </si>
  <si>
    <t>Soc Sec Earn limit&lt; 65</t>
  </si>
  <si>
    <t xml:space="preserve">        Mkt Hogs</t>
  </si>
  <si>
    <t>INTEREST MORTGAGE .......</t>
  </si>
  <si>
    <t>SocSec Earn limit 65-69</t>
  </si>
  <si>
    <t xml:space="preserve">  DAIRY PRODUCTS, Milk..................</t>
  </si>
  <si>
    <t xml:space="preserve">          OTHER...................</t>
  </si>
  <si>
    <t xml:space="preserve">    ::::::::::::::::::::::::::::::</t>
  </si>
  <si>
    <t>:</t>
  </si>
  <si>
    <t xml:space="preserve">  OTHER LIVESTOCK . . . . .</t>
  </si>
  <si>
    <t>LABOR HIRED ..............</t>
  </si>
  <si>
    <t xml:space="preserve">13)*** Net Farm Profit- - - - - - *  *  *  *  *  *  * </t>
  </si>
  <si>
    <t xml:space="preserve">  WOOL.......................................................</t>
  </si>
  <si>
    <t xml:space="preserve">     PENSION ..................</t>
  </si>
  <si>
    <t>*** Other Income::::::::::::::::::::::::::::::</t>
  </si>
  <si>
    <t xml:space="preserve">  CORN......................................................</t>
  </si>
  <si>
    <t xml:space="preserve">  SOYBEANS...........................................</t>
  </si>
  <si>
    <t xml:space="preserve"> LAND........</t>
  </si>
  <si>
    <t xml:space="preserve">  SWEET CORN ....................................</t>
  </si>
  <si>
    <t>REPAIRS ........................</t>
  </si>
  <si>
    <t xml:space="preserve">  PEAS.......................................................</t>
  </si>
  <si>
    <t>SEED PURCHASED..</t>
  </si>
  <si>
    <t>STORAGE.......................</t>
  </si>
  <si>
    <t xml:space="preserve">  OTHER GRAINS..................................</t>
  </si>
  <si>
    <t>SUPPLIES PURCHASED......</t>
  </si>
  <si>
    <t>19)***Total Income *********</t>
  </si>
  <si>
    <t xml:space="preserve">  HAY AND STRAW..............................</t>
  </si>
  <si>
    <t>TAXES REAL ESTATE.</t>
  </si>
  <si>
    <t xml:space="preserve">  ...........................................</t>
  </si>
  <si>
    <t>UTIL .TELEPHONE  - &gt;</t>
  </si>
  <si>
    <t xml:space="preserve">  NET PATRONAGE DIVIDENDS................</t>
  </si>
  <si>
    <t xml:space="preserve"> ELECT.- -&gt;</t>
  </si>
  <si>
    <t xml:space="preserve">  AG PRO. PAY.(CASH &amp; CERT).......</t>
  </si>
  <si>
    <t>VET FEES, MED............</t>
  </si>
  <si>
    <t xml:space="preserve">  MACHINE WORK(CUSTOM HIRE)...........</t>
  </si>
  <si>
    <t>GEN. FARM EXPENSE.....</t>
  </si>
  <si>
    <t xml:space="preserve">       +-+-+-+-+-+-+-+-+-+-+-+-+-+</t>
  </si>
  <si>
    <t>+-</t>
  </si>
  <si>
    <t xml:space="preserve">  CCC LOANS ..........................................</t>
  </si>
  <si>
    <t xml:space="preserve">  FEDERAL  GAS TAX CREDIT......................</t>
  </si>
  <si>
    <t xml:space="preserve">  CROP INSURANCE PROCEEDS........................</t>
  </si>
  <si>
    <t>*</t>
  </si>
  <si>
    <t>TOT. DEDUCTIONS.- -&gt;</t>
  </si>
  <si>
    <t>Description</t>
  </si>
  <si>
    <t>Cost</t>
  </si>
  <si>
    <t>3 yr</t>
  </si>
  <si>
    <t>5 yr</t>
  </si>
  <si>
    <t>7 yr</t>
  </si>
  <si>
    <t xml:space="preserve"> 10 yr</t>
  </si>
  <si>
    <t xml:space="preserve"> 15 yr</t>
  </si>
  <si>
    <t xml:space="preserve"> 20 yr</t>
  </si>
  <si>
    <t xml:space="preserve">43)  Less Mn Working Family Credit </t>
  </si>
  <si>
    <t>TOTAL COST---&gt;</t>
  </si>
  <si>
    <t>TOTAL DEPR ---&gt;</t>
  </si>
  <si>
    <t xml:space="preserve"> * * This is only an estimate</t>
  </si>
  <si>
    <t xml:space="preserve"> (Self-employment income)</t>
  </si>
  <si>
    <t xml:space="preserve"> (Wages less max)</t>
  </si>
  <si>
    <t>NAME:</t>
  </si>
  <si>
    <t xml:space="preserve">           1=SINGLE 2=MARRIED --&gt;</t>
  </si>
  <si>
    <t>Farm Income</t>
  </si>
  <si>
    <t>1)  From Schedule F, To Date--</t>
  </si>
  <si>
    <t xml:space="preserve">5)***    Total Farm Income </t>
  </si>
  <si>
    <t>Farm Expenses</t>
  </si>
  <si>
    <t>6)  From Sched F, to Date</t>
  </si>
  <si>
    <t xml:space="preserve">11) Depr,New Purch.(fr.line J59)&gt; </t>
  </si>
  <si>
    <t>PART 1 FARM</t>
  </si>
  <si>
    <t>SALE Items Purchased For Resale</t>
  </si>
  <si>
    <t>SALES of Livestock &amp; Produce Raised</t>
  </si>
  <si>
    <t xml:space="preserve"> TOTAL.................................…</t>
  </si>
  <si>
    <t>TOTAL (A)</t>
  </si>
  <si>
    <t>PART II  DEDUCTIONS</t>
  </si>
  <si>
    <t>EMPLOYEE BENEFITS</t>
  </si>
  <si>
    <t>NET FARM PROFIT..................................................................&gt;&gt;</t>
  </si>
  <si>
    <t xml:space="preserve">  SWINE.Feeder Pigs</t>
  </si>
  <si>
    <t xml:space="preserve">3)  From:_____________________-- - - - </t>
  </si>
  <si>
    <t xml:space="preserve">4)  From:_____________________-- - - - </t>
  </si>
  <si>
    <t>8)  From:_____________________-- - - -</t>
  </si>
  <si>
    <t xml:space="preserve">9)  From:_____________________-- - - - </t>
  </si>
  <si>
    <t xml:space="preserve">  OATS.............……………………………..</t>
  </si>
  <si>
    <t xml:space="preserve"> NO.CHILDREN &lt;19yr-&gt;</t>
  </si>
  <si>
    <t>DEPRECIATION.…"Old"</t>
  </si>
  <si>
    <t>Note: Subtract if auto</t>
  </si>
  <si>
    <t>expense on Planner</t>
  </si>
  <si>
    <t>Note:  Input Year-To-Date information into yellow sections.  Then enter estimated information to end-of-year into in light green sections.</t>
  </si>
  <si>
    <t>Milk.................</t>
  </si>
  <si>
    <t>…………………………</t>
  </si>
  <si>
    <t>MACH &amp; BLDG</t>
  </si>
  <si>
    <t>RENT OF  MACH &amp; BLDG</t>
  </si>
  <si>
    <t>state single</t>
  </si>
  <si>
    <t>fedmaried</t>
  </si>
  <si>
    <t>fedsingle</t>
  </si>
  <si>
    <t xml:space="preserve"> </t>
  </si>
  <si>
    <t>state married</t>
  </si>
  <si>
    <t>Ord Income</t>
  </si>
  <si>
    <t>Max Amt of Cap gain Under BP</t>
  </si>
  <si>
    <t>Actual Amt Of Cap gain und BP</t>
  </si>
  <si>
    <t>Amt of cap gain tax under BP</t>
  </si>
  <si>
    <t>Amt of cap gain above BP</t>
  </si>
  <si>
    <t>Tax on Cap Gain Above BP</t>
  </si>
  <si>
    <t>Total Cap Gain Tax</t>
  </si>
  <si>
    <t>CAPITAL GAIN &gt; TAXABLE INC</t>
  </si>
  <si>
    <t>AMOUNT UNDER BP</t>
  </si>
  <si>
    <t>TAX UNDER BP</t>
  </si>
  <si>
    <t>AMT OVER BP</t>
  </si>
  <si>
    <t>TAX OVER BP</t>
  </si>
  <si>
    <t>TOTAL TAX</t>
  </si>
  <si>
    <t>CAPITAL GAIN FOR TAX PURP</t>
  </si>
  <si>
    <t>1) Federal Taxable Income</t>
  </si>
  <si>
    <t>2) State Income Tax Addition</t>
  </si>
  <si>
    <t>6) State Income Tax Refund</t>
  </si>
  <si>
    <t>7) Interest/Mutual Fund Dividends</t>
  </si>
  <si>
    <t>8) Education Expenses</t>
  </si>
  <si>
    <t>10) Subtract for persons over 65</t>
  </si>
  <si>
    <t>19) Full Year Residents</t>
  </si>
  <si>
    <t>18) Part Year Residents</t>
  </si>
  <si>
    <t>20) Tax on lump sum distributions</t>
  </si>
  <si>
    <t>21) Tax before credits</t>
  </si>
  <si>
    <t>22) Marriage Credit for Joint Return</t>
  </si>
  <si>
    <t>23) Credit for Long Term Care Insurance</t>
  </si>
  <si>
    <t>24) Credit for Tax Paid to other State</t>
  </si>
  <si>
    <t>25) Alternative Minimum Tax Credit</t>
  </si>
  <si>
    <t>26) Total Credits Against Tax</t>
  </si>
  <si>
    <t>27) Sub Total Tax</t>
  </si>
  <si>
    <t>28) Non Game Wild Life Contribution</t>
  </si>
  <si>
    <t>29) Sub Total Tax</t>
  </si>
  <si>
    <t>30) Minnesota Income Tax Withheld</t>
  </si>
  <si>
    <t>31) Minnesota Estimated Tax</t>
  </si>
  <si>
    <t>32) Child and Dependent Care Credit</t>
  </si>
  <si>
    <t>33) Minnesota Working Family Credit</t>
  </si>
  <si>
    <t>34) K-12 Education Credit</t>
  </si>
  <si>
    <t>36) Refund</t>
  </si>
  <si>
    <t>38) Amount You Owe</t>
  </si>
  <si>
    <t>35) Total Payments SUM 30 TO 34</t>
  </si>
  <si>
    <t>13) Total Subtractions SUM 6 TO 12</t>
  </si>
  <si>
    <t>5) Total Income SUM 1 TO  4</t>
  </si>
  <si>
    <t>15) Minnesota Tax (from tables)</t>
  </si>
  <si>
    <t>14) Minnesota Taxable Income 5 minus 13</t>
  </si>
  <si>
    <t xml:space="preserve">* Must be the same as federal ^ ^ ^ </t>
  </si>
  <si>
    <t>Grand Total Tax Estimate</t>
  </si>
  <si>
    <t>36) Amount You Owe Minnesota</t>
  </si>
  <si>
    <t>lst yr Depreciation on new Capital purchases (MACRS 150%)       1/2 YR  CONV</t>
  </si>
  <si>
    <t xml:space="preserve">  NO.CHILDREN &lt;19yr-&gt;</t>
  </si>
  <si>
    <t>4) Other Additions To Minnesota Income &amp; HSA's</t>
  </si>
  <si>
    <t>3) Federal Section 179 Depreciation Addition</t>
  </si>
  <si>
    <t>1/2 year convention</t>
  </si>
  <si>
    <t>14)    Interest &amp; Net Rent  Income - - - -  &gt;</t>
  </si>
  <si>
    <t>15)    Ordinary Income - - - - - - - - - - - - &gt;</t>
  </si>
  <si>
    <t>16)    Capital Gain Income(not Lvstk)-----&gt;</t>
  </si>
  <si>
    <t>17)    Capital Gain Income  (Lvstk)  - - --&gt;</t>
  </si>
  <si>
    <t>18a)    Non-Farm Income - WAGES----- &gt;</t>
  </si>
  <si>
    <t>18b)    Non-Farm Income - SPOUSE---- &gt;</t>
  </si>
  <si>
    <t>GROSS PROFITS...........................--- &gt;</t>
  </si>
  <si>
    <t>12*** Total Farm Expense--=======&gt;</t>
  </si>
  <si>
    <t>==TOTAL ESTIMATE TAX-* * ----&gt;</t>
  </si>
  <si>
    <t>LESS CREDIT-Child Cr.$1000.&lt;17yr,---&gt;</t>
  </si>
  <si>
    <t>Date------- &gt;</t>
  </si>
  <si>
    <t>3 child</t>
  </si>
  <si>
    <r>
      <rPr>
        <b/>
        <sz val="12"/>
        <color indexed="8"/>
        <rFont val="Arial"/>
        <family val="2"/>
      </rPr>
      <t>PARTNER 2</t>
    </r>
    <r>
      <rPr>
        <sz val="12"/>
        <color indexed="8"/>
        <rFont val="Arial"/>
        <family val="2"/>
      </rPr>
      <t>- 1=SINGLE 2=MARRIED --&gt;</t>
    </r>
  </si>
  <si>
    <r>
      <rPr>
        <b/>
        <sz val="12"/>
        <color indexed="8"/>
        <rFont val="Arial"/>
        <family val="2"/>
      </rPr>
      <t>PARTNER 1</t>
    </r>
    <r>
      <rPr>
        <sz val="12"/>
        <color indexed="8"/>
        <rFont val="Arial"/>
        <family val="2"/>
      </rPr>
      <t>- 1=SINGLE 2=MARRIED --&gt;</t>
    </r>
  </si>
  <si>
    <t>Partner 1</t>
  </si>
  <si>
    <t>Partner  1</t>
  </si>
  <si>
    <t>Partner  2</t>
  </si>
  <si>
    <t>Partner 2</t>
  </si>
  <si>
    <t>Percent</t>
  </si>
  <si>
    <t>Partner Share of Farm Net Profit  $</t>
  </si>
  <si>
    <t xml:space="preserve"> Partner 1-Opt 1</t>
  </si>
  <si>
    <t>Partner 1-Opt 2</t>
  </si>
  <si>
    <t>Partner 2 -Opt 1</t>
  </si>
  <si>
    <t>Partner 2 -Opt 2</t>
  </si>
  <si>
    <r>
      <t>9) Charitable Contributions over $500.</t>
    </r>
    <r>
      <rPr>
        <sz val="9"/>
        <rFont val="Arial"/>
        <family val="2"/>
      </rPr>
      <t>(use 50% over $500)</t>
    </r>
  </si>
  <si>
    <t>Tax Planning Worksheet for 2018</t>
  </si>
  <si>
    <t xml:space="preserve">10) Expensing (Max.$1,00,000)(adj.deprec)  </t>
  </si>
  <si>
    <t>11) Subtract for Depr. Added Back 2013 - 2017</t>
  </si>
  <si>
    <r>
      <t xml:space="preserve">12) Other Subtractions including sec179 add. </t>
    </r>
    <r>
      <rPr>
        <sz val="8"/>
        <rFont val="Arial"/>
        <family val="2"/>
      </rPr>
      <t>For 2013</t>
    </r>
  </si>
  <si>
    <t>OTHER………………………………………….</t>
  </si>
  <si>
    <t>……………………………………………………</t>
  </si>
  <si>
    <t>…………………………………………………….</t>
  </si>
  <si>
    <t>……………………………….</t>
  </si>
  <si>
    <t>2018 Married/filing joint</t>
  </si>
  <si>
    <t>2018 Single taxpayer</t>
  </si>
  <si>
    <t>2018  Minn Married/filing joint</t>
  </si>
  <si>
    <t>2018  Minn Single taxpayer</t>
  </si>
  <si>
    <t>………………………….</t>
  </si>
  <si>
    <t>21)  Less 20% Business Deduction</t>
  </si>
  <si>
    <t>22)  Less 1/2 Self Employ Tax</t>
  </si>
  <si>
    <t>23)  Less 100 % Self-Emp.Health Ins -  - &gt;</t>
  </si>
  <si>
    <t>24)  Less Tuition &amp; Fees or HSA's</t>
  </si>
  <si>
    <t>20)  Less Keogh or IRA Partic. -- - - - - - - &gt;</t>
  </si>
  <si>
    <t>25)****  Adjusted Gross Income ****</t>
  </si>
  <si>
    <t>26) -Std. Ded. 24,000 Mar. 12,000 Single</t>
  </si>
  <si>
    <t>27)  Less Excess Item Deduction - - --   &gt;</t>
  </si>
  <si>
    <t>28)  Exemptions Claimed</t>
  </si>
  <si>
    <t>29)  Exemption Allowance @ $0 ea</t>
  </si>
  <si>
    <t>30)****Taxable Income****</t>
  </si>
  <si>
    <t>31)  FEDERAL INC Tax on Line 28--</t>
  </si>
  <si>
    <t xml:space="preserve">32)    - Earned Income Credit - </t>
  </si>
  <si>
    <t>33)    - Fuel Tax Credits- - - - - - - - - - - -&gt;</t>
  </si>
  <si>
    <t>34)    - Fed Tax Withheld  - - - - - Input - &gt;</t>
  </si>
  <si>
    <t>35)  ******** Federal Tax Due</t>
  </si>
  <si>
    <t>36)  (Max FICA Earnings in 2018)</t>
  </si>
  <si>
    <t>37)  Operator W-2 Wages - From above</t>
  </si>
  <si>
    <t>38)  Self Employment Earnings</t>
  </si>
  <si>
    <t>39)  Self Employment  Taxable Income</t>
  </si>
  <si>
    <t>40)  Self Employment Tax  12.4 %</t>
  </si>
  <si>
    <t>41)  Self Employ Tax-Medicare  2.9%</t>
  </si>
  <si>
    <t>42) *Fed Income &amp; Self Emply Tax*</t>
  </si>
  <si>
    <t>43) *State Income Tax</t>
  </si>
  <si>
    <t>Revised by Troy Otto 2018    (Version 10.2)
Created by Al Brudlie &amp; Vic Richardson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</si>
</sst>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m\-yy_)"/>
    <numFmt numFmtId="166" formatCode="dd\-mmm\-yy_)"/>
    <numFmt numFmtId="167" formatCode="0.00_)"/>
    <numFmt numFmtId="168" formatCode="0.0000_)"/>
    <numFmt numFmtId="169" formatCode="0.000_)"/>
    <numFmt numFmtId="170" formatCode="0.0_)"/>
    <numFmt numFmtId="171" formatCode="0.000%"/>
    <numFmt numFmtId="172" formatCode="00000"/>
    <numFmt numFmtId="173" formatCode="0.000"/>
    <numFmt numFmtId="174" formatCode="0.00000000000"/>
    <numFmt numFmtId="175" formatCode="0.0000000"/>
    <numFmt numFmtId="176" formatCode="0.0"/>
    <numFmt numFmtId="177" formatCode="[$-409]dddd\,\ mmmm\ dd\,\ yyyy"/>
    <numFmt numFmtId="178" formatCode="[$-409]h:mm:ss\ AM/PM"/>
  </numFmts>
  <fonts count="68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u val="single"/>
      <sz val="13"/>
      <color indexed="8"/>
      <name val="Arial"/>
      <family val="2"/>
    </font>
    <font>
      <sz val="10"/>
      <color indexed="12"/>
      <name val="Arial"/>
      <family val="2"/>
    </font>
    <font>
      <b/>
      <u val="single"/>
      <sz val="12"/>
      <color indexed="8"/>
      <name val="Arial"/>
      <family val="2"/>
    </font>
    <font>
      <i/>
      <sz val="10"/>
      <color indexed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57"/>
      <name val="Arial"/>
      <family val="2"/>
    </font>
    <font>
      <sz val="12"/>
      <color indexed="57"/>
      <name val="Arial"/>
      <family val="2"/>
    </font>
    <font>
      <sz val="7"/>
      <color indexed="12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6"/>
      <name val="Arial"/>
      <family val="2"/>
    </font>
    <font>
      <sz val="12"/>
      <color indexed="17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7030A0"/>
      <name val="Arial"/>
      <family val="2"/>
    </font>
    <font>
      <sz val="12"/>
      <color rgb="FF00B05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21">
    <xf numFmtId="164" fontId="0" fillId="0" borderId="0" xfId="0" applyAlignment="1">
      <alignment/>
    </xf>
    <xf numFmtId="164" fontId="2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 locked="0"/>
    </xf>
    <xf numFmtId="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7" fontId="2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fill"/>
      <protection/>
    </xf>
    <xf numFmtId="164" fontId="3" fillId="0" borderId="0" xfId="0" applyNumberFormat="1" applyFont="1" applyAlignment="1" applyProtection="1">
      <alignment horizontal="fill"/>
      <protection locked="0"/>
    </xf>
    <xf numFmtId="165" fontId="4" fillId="0" borderId="0" xfId="0" applyNumberFormat="1" applyFont="1" applyAlignment="1" applyProtection="1" quotePrefix="1">
      <alignment horizontal="right"/>
      <protection locked="0"/>
    </xf>
    <xf numFmtId="164" fontId="2" fillId="0" borderId="10" xfId="0" applyNumberFormat="1" applyFont="1" applyBorder="1" applyAlignment="1" applyProtection="1">
      <alignment/>
      <protection/>
    </xf>
    <xf numFmtId="164" fontId="2" fillId="0" borderId="11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11" xfId="0" applyNumberFormat="1" applyFont="1" applyBorder="1" applyAlignment="1" applyProtection="1">
      <alignment horizontal="right"/>
      <protection/>
    </xf>
    <xf numFmtId="164" fontId="3" fillId="0" borderId="0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/>
      <protection/>
    </xf>
    <xf numFmtId="164" fontId="3" fillId="0" borderId="11" xfId="0" applyNumberFormat="1" applyFont="1" applyBorder="1" applyAlignment="1" applyProtection="1">
      <alignment/>
      <protection locked="0"/>
    </xf>
    <xf numFmtId="164" fontId="2" fillId="0" borderId="11" xfId="0" applyNumberFormat="1" applyFont="1" applyBorder="1" applyAlignment="1" applyProtection="1">
      <alignment horizontal="fill"/>
      <protection/>
    </xf>
    <xf numFmtId="164" fontId="2" fillId="0" borderId="12" xfId="0" applyNumberFormat="1" applyFont="1" applyBorder="1" applyAlignment="1" applyProtection="1">
      <alignment/>
      <protection/>
    </xf>
    <xf numFmtId="164" fontId="2" fillId="0" borderId="13" xfId="0" applyNumberFormat="1" applyFont="1" applyBorder="1" applyAlignment="1" applyProtection="1">
      <alignment/>
      <protection/>
    </xf>
    <xf numFmtId="164" fontId="4" fillId="0" borderId="14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 horizontal="right"/>
      <protection/>
    </xf>
    <xf numFmtId="164" fontId="2" fillId="0" borderId="16" xfId="0" applyNumberFormat="1" applyFont="1" applyBorder="1" applyAlignment="1" applyProtection="1">
      <alignment/>
      <protection/>
    </xf>
    <xf numFmtId="166" fontId="2" fillId="0" borderId="17" xfId="0" applyNumberFormat="1" applyFont="1" applyBorder="1" applyAlignment="1" applyProtection="1">
      <alignment/>
      <protection/>
    </xf>
    <xf numFmtId="164" fontId="2" fillId="0" borderId="18" xfId="0" applyNumberFormat="1" applyFont="1" applyBorder="1" applyAlignment="1" applyProtection="1">
      <alignment horizontal="right"/>
      <protection/>
    </xf>
    <xf numFmtId="164" fontId="3" fillId="0" borderId="17" xfId="0" applyNumberFormat="1" applyFont="1" applyBorder="1" applyAlignment="1" applyProtection="1">
      <alignment/>
      <protection locked="0"/>
    </xf>
    <xf numFmtId="164" fontId="2" fillId="0" borderId="17" xfId="0" applyNumberFormat="1" applyFont="1" applyBorder="1" applyAlignment="1" applyProtection="1">
      <alignment/>
      <protection/>
    </xf>
    <xf numFmtId="164" fontId="2" fillId="0" borderId="17" xfId="0" applyNumberFormat="1" applyFont="1" applyBorder="1" applyAlignment="1" applyProtection="1">
      <alignment horizontal="fill"/>
      <protection/>
    </xf>
    <xf numFmtId="164" fontId="2" fillId="0" borderId="19" xfId="0" applyNumberFormat="1" applyFont="1" applyBorder="1" applyAlignment="1" applyProtection="1">
      <alignment/>
      <protection/>
    </xf>
    <xf numFmtId="164" fontId="0" fillId="0" borderId="11" xfId="0" applyBorder="1" applyAlignment="1">
      <alignment/>
    </xf>
    <xf numFmtId="164" fontId="2" fillId="0" borderId="14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3" fillId="0" borderId="15" xfId="0" applyNumberFormat="1" applyFont="1" applyBorder="1" applyAlignment="1" applyProtection="1">
      <alignment/>
      <protection locked="0"/>
    </xf>
    <xf numFmtId="164" fontId="3" fillId="0" borderId="18" xfId="0" applyNumberFormat="1" applyFont="1" applyBorder="1" applyAlignment="1" applyProtection="1">
      <alignment/>
      <protection locked="0"/>
    </xf>
    <xf numFmtId="164" fontId="2" fillId="0" borderId="18" xfId="0" applyNumberFormat="1" applyFont="1" applyBorder="1" applyAlignment="1" applyProtection="1">
      <alignment/>
      <protection/>
    </xf>
    <xf numFmtId="164" fontId="4" fillId="0" borderId="20" xfId="0" applyNumberFormat="1" applyFont="1" applyBorder="1" applyAlignment="1" applyProtection="1">
      <alignment/>
      <protection/>
    </xf>
    <xf numFmtId="164" fontId="2" fillId="0" borderId="21" xfId="0" applyNumberFormat="1" applyFont="1" applyBorder="1" applyAlignment="1" applyProtection="1">
      <alignment/>
      <protection/>
    </xf>
    <xf numFmtId="164" fontId="2" fillId="0" borderId="22" xfId="0" applyNumberFormat="1" applyFont="1" applyBorder="1" applyAlignment="1" applyProtection="1">
      <alignment/>
      <protection/>
    </xf>
    <xf numFmtId="164" fontId="2" fillId="33" borderId="15" xfId="0" applyNumberFormat="1" applyFont="1" applyFill="1" applyBorder="1" applyAlignment="1" applyProtection="1">
      <alignment horizontal="right"/>
      <protection/>
    </xf>
    <xf numFmtId="164" fontId="3" fillId="33" borderId="0" xfId="0" applyNumberFormat="1" applyFont="1" applyFill="1" applyAlignment="1" applyProtection="1">
      <alignment/>
      <protection locked="0"/>
    </xf>
    <xf numFmtId="164" fontId="3" fillId="33" borderId="15" xfId="0" applyNumberFormat="1" applyFont="1" applyFill="1" applyBorder="1" applyAlignment="1" applyProtection="1">
      <alignment/>
      <protection locked="0"/>
    </xf>
    <xf numFmtId="164" fontId="2" fillId="0" borderId="23" xfId="0" applyNumberFormat="1" applyFont="1" applyBorder="1" applyAlignment="1" applyProtection="1">
      <alignment/>
      <protection/>
    </xf>
    <xf numFmtId="164" fontId="2" fillId="33" borderId="16" xfId="0" applyNumberFormat="1" applyFont="1" applyFill="1" applyBorder="1" applyAlignment="1" applyProtection="1">
      <alignment horizontal="right"/>
      <protection/>
    </xf>
    <xf numFmtId="164" fontId="2" fillId="33" borderId="18" xfId="0" applyNumberFormat="1" applyFont="1" applyFill="1" applyBorder="1" applyAlignment="1" applyProtection="1">
      <alignment horizontal="right"/>
      <protection/>
    </xf>
    <xf numFmtId="164" fontId="3" fillId="33" borderId="17" xfId="0" applyNumberFormat="1" applyFont="1" applyFill="1" applyBorder="1" applyAlignment="1" applyProtection="1">
      <alignment/>
      <protection locked="0"/>
    </xf>
    <xf numFmtId="164" fontId="3" fillId="33" borderId="18" xfId="0" applyNumberFormat="1" applyFont="1" applyFill="1" applyBorder="1" applyAlignment="1" applyProtection="1">
      <alignment/>
      <protection locked="0"/>
    </xf>
    <xf numFmtId="164" fontId="2" fillId="33" borderId="23" xfId="0" applyNumberFormat="1" applyFont="1" applyFill="1" applyBorder="1" applyAlignment="1" applyProtection="1">
      <alignment horizontal="right"/>
      <protection/>
    </xf>
    <xf numFmtId="164" fontId="2" fillId="0" borderId="15" xfId="0" applyNumberFormat="1" applyFont="1" applyBorder="1" applyAlignment="1" applyProtection="1">
      <alignment horizontal="fill"/>
      <protection/>
    </xf>
    <xf numFmtId="164" fontId="2" fillId="0" borderId="13" xfId="0" applyNumberFormat="1" applyFont="1" applyBorder="1" applyAlignment="1" applyProtection="1">
      <alignment horizontal="right"/>
      <protection/>
    </xf>
    <xf numFmtId="164" fontId="2" fillId="0" borderId="24" xfId="0" applyNumberFormat="1" applyFont="1" applyBorder="1" applyAlignment="1" applyProtection="1">
      <alignment/>
      <protection/>
    </xf>
    <xf numFmtId="164" fontId="3" fillId="0" borderId="24" xfId="0" applyNumberFormat="1" applyFont="1" applyBorder="1" applyAlignment="1" applyProtection="1">
      <alignment/>
      <protection locked="0"/>
    </xf>
    <xf numFmtId="164" fontId="2" fillId="0" borderId="25" xfId="0" applyNumberFormat="1" applyFont="1" applyBorder="1" applyAlignment="1" applyProtection="1">
      <alignment/>
      <protection/>
    </xf>
    <xf numFmtId="164" fontId="2" fillId="0" borderId="26" xfId="0" applyNumberFormat="1" applyFont="1" applyBorder="1" applyAlignment="1" applyProtection="1">
      <alignment/>
      <protection/>
    </xf>
    <xf numFmtId="164" fontId="2" fillId="0" borderId="11" xfId="0" applyNumberFormat="1" applyFont="1" applyFill="1" applyBorder="1" applyAlignment="1" applyProtection="1">
      <alignment/>
      <protection/>
    </xf>
    <xf numFmtId="164" fontId="2" fillId="33" borderId="15" xfId="0" applyNumberFormat="1" applyFont="1" applyFill="1" applyBorder="1" applyAlignment="1" applyProtection="1">
      <alignment horizontal="right"/>
      <protection/>
    </xf>
    <xf numFmtId="164" fontId="2" fillId="0" borderId="14" xfId="0" applyNumberFormat="1" applyFont="1" applyBorder="1" applyAlignment="1" applyProtection="1">
      <alignment horizontal="fill"/>
      <protection/>
    </xf>
    <xf numFmtId="164" fontId="2" fillId="0" borderId="27" xfId="0" applyNumberFormat="1" applyFont="1" applyBorder="1" applyAlignment="1" applyProtection="1">
      <alignment/>
      <protection/>
    </xf>
    <xf numFmtId="164" fontId="2" fillId="0" borderId="26" xfId="0" applyNumberFormat="1" applyFont="1" applyBorder="1" applyAlignment="1" applyProtection="1">
      <alignment horizontal="fill"/>
      <protection/>
    </xf>
    <xf numFmtId="164" fontId="4" fillId="0" borderId="28" xfId="0" applyNumberFormat="1" applyFont="1" applyBorder="1" applyAlignment="1" applyProtection="1">
      <alignment/>
      <protection/>
    </xf>
    <xf numFmtId="164" fontId="4" fillId="0" borderId="12" xfId="0" applyNumberFormat="1" applyFont="1" applyBorder="1" applyAlignment="1" applyProtection="1">
      <alignment/>
      <protection/>
    </xf>
    <xf numFmtId="164" fontId="3" fillId="33" borderId="11" xfId="0" applyNumberFormat="1" applyFont="1" applyFill="1" applyBorder="1" applyAlignment="1" applyProtection="1">
      <alignment horizontal="fill"/>
      <protection locked="0"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right"/>
      <protection/>
    </xf>
    <xf numFmtId="5" fontId="2" fillId="0" borderId="15" xfId="0" applyNumberFormat="1" applyFont="1" applyBorder="1" applyAlignment="1" applyProtection="1">
      <alignment/>
      <protection/>
    </xf>
    <xf numFmtId="5" fontId="2" fillId="0" borderId="18" xfId="0" applyNumberFormat="1" applyFont="1" applyBorder="1" applyAlignment="1" applyProtection="1">
      <alignment/>
      <protection/>
    </xf>
    <xf numFmtId="5" fontId="3" fillId="0" borderId="0" xfId="0" applyNumberFormat="1" applyFont="1" applyFill="1" applyBorder="1" applyAlignment="1" applyProtection="1">
      <alignment/>
      <protection locked="0"/>
    </xf>
    <xf numFmtId="164" fontId="3" fillId="34" borderId="17" xfId="0" applyNumberFormat="1" applyFont="1" applyFill="1" applyBorder="1" applyAlignment="1" applyProtection="1">
      <alignment/>
      <protection locked="0"/>
    </xf>
    <xf numFmtId="164" fontId="2" fillId="34" borderId="18" xfId="0" applyNumberFormat="1" applyFont="1" applyFill="1" applyBorder="1" applyAlignment="1" applyProtection="1">
      <alignment/>
      <protection/>
    </xf>
    <xf numFmtId="164" fontId="3" fillId="34" borderId="17" xfId="0" applyNumberFormat="1" applyFont="1" applyFill="1" applyBorder="1" applyAlignment="1" applyProtection="1">
      <alignment/>
      <protection locked="0"/>
    </xf>
    <xf numFmtId="164" fontId="3" fillId="34" borderId="18" xfId="0" applyNumberFormat="1" applyFont="1" applyFill="1" applyBorder="1" applyAlignment="1" applyProtection="1">
      <alignment/>
      <protection locked="0"/>
    </xf>
    <xf numFmtId="164" fontId="2" fillId="34" borderId="23" xfId="0" applyNumberFormat="1" applyFont="1" applyFill="1" applyBorder="1" applyAlignment="1" applyProtection="1">
      <alignment/>
      <protection/>
    </xf>
    <xf numFmtId="164" fontId="3" fillId="34" borderId="0" xfId="0" applyNumberFormat="1" applyFont="1" applyFill="1" applyAlignment="1" applyProtection="1">
      <alignment/>
      <protection locked="0"/>
    </xf>
    <xf numFmtId="164" fontId="3" fillId="34" borderId="15" xfId="0" applyNumberFormat="1" applyFont="1" applyFill="1" applyBorder="1" applyAlignment="1" applyProtection="1">
      <alignment/>
      <protection locked="0"/>
    </xf>
    <xf numFmtId="164" fontId="3" fillId="34" borderId="11" xfId="0" applyNumberFormat="1" applyFont="1" applyFill="1" applyBorder="1" applyAlignment="1" applyProtection="1">
      <alignment/>
      <protection locked="0"/>
    </xf>
    <xf numFmtId="164" fontId="3" fillId="34" borderId="0" xfId="0" applyNumberFormat="1" applyFont="1" applyFill="1" applyBorder="1" applyAlignment="1" applyProtection="1">
      <alignment/>
      <protection locked="0"/>
    </xf>
    <xf numFmtId="164" fontId="2" fillId="35" borderId="0" xfId="0" applyNumberFormat="1" applyFont="1" applyFill="1" applyAlignment="1" applyProtection="1">
      <alignment/>
      <protection/>
    </xf>
    <xf numFmtId="164" fontId="6" fillId="0" borderId="11" xfId="0" applyNumberFormat="1" applyFont="1" applyBorder="1" applyAlignment="1" applyProtection="1">
      <alignment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7" fillId="35" borderId="0" xfId="0" applyNumberFormat="1" applyFont="1" applyFill="1" applyAlignment="1" applyProtection="1">
      <alignment/>
      <protection/>
    </xf>
    <xf numFmtId="164" fontId="2" fillId="33" borderId="1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right"/>
      <protection/>
    </xf>
    <xf numFmtId="164" fontId="0" fillId="0" borderId="0" xfId="0" applyAlignment="1" quotePrefix="1">
      <alignment/>
    </xf>
    <xf numFmtId="14" fontId="2" fillId="0" borderId="16" xfId="0" applyNumberFormat="1" applyFont="1" applyBorder="1" applyAlignment="1" applyProtection="1">
      <alignment/>
      <protection/>
    </xf>
    <xf numFmtId="1" fontId="0" fillId="0" borderId="0" xfId="0" applyNumberFormat="1" applyAlignment="1">
      <alignment/>
    </xf>
    <xf numFmtId="164" fontId="3" fillId="0" borderId="0" xfId="53" applyNumberFormat="1" applyFont="1" applyAlignment="1" applyProtection="1">
      <alignment/>
      <protection/>
    </xf>
    <xf numFmtId="164" fontId="4" fillId="0" borderId="14" xfId="0" applyNumberFormat="1" applyFont="1" applyBorder="1" applyAlignment="1" applyProtection="1" quotePrefix="1">
      <alignment/>
      <protection/>
    </xf>
    <xf numFmtId="164" fontId="0" fillId="0" borderId="0" xfId="0" applyAlignment="1" quotePrefix="1">
      <alignment horizontal="left"/>
    </xf>
    <xf numFmtId="164" fontId="11" fillId="0" borderId="0" xfId="0" applyFont="1" applyAlignment="1">
      <alignment/>
    </xf>
    <xf numFmtId="173" fontId="0" fillId="0" borderId="0" xfId="0" applyNumberFormat="1" applyAlignment="1">
      <alignment/>
    </xf>
    <xf numFmtId="164" fontId="5" fillId="35" borderId="27" xfId="0" applyNumberFormat="1" applyFont="1" applyFill="1" applyBorder="1" applyAlignment="1" applyProtection="1" quotePrefix="1">
      <alignment horizontal="center"/>
      <protection/>
    </xf>
    <xf numFmtId="164" fontId="4" fillId="0" borderId="27" xfId="0" applyNumberFormat="1" applyFont="1" applyBorder="1" applyAlignment="1" applyProtection="1" quotePrefix="1">
      <alignment horizontal="left"/>
      <protection/>
    </xf>
    <xf numFmtId="164" fontId="0" fillId="0" borderId="0" xfId="0" applyBorder="1" applyAlignment="1">
      <alignment/>
    </xf>
    <xf numFmtId="5" fontId="3" fillId="0" borderId="17" xfId="0" applyNumberFormat="1" applyFont="1" applyFill="1" applyBorder="1" applyAlignment="1" applyProtection="1">
      <alignment/>
      <protection locked="0"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/>
      <protection locked="0"/>
    </xf>
    <xf numFmtId="164" fontId="0" fillId="0" borderId="0" xfId="0" applyFont="1" applyAlignment="1" quotePrefix="1">
      <alignment horizontal="left"/>
    </xf>
    <xf numFmtId="164" fontId="0" fillId="0" borderId="0" xfId="0" applyFont="1" applyAlignment="1" quotePrefix="1">
      <alignment/>
    </xf>
    <xf numFmtId="164" fontId="3" fillId="36" borderId="0" xfId="0" applyNumberFormat="1" applyFont="1" applyFill="1" applyBorder="1" applyAlignment="1" applyProtection="1">
      <alignment/>
      <protection locked="0"/>
    </xf>
    <xf numFmtId="164" fontId="3" fillId="36" borderId="17" xfId="0" applyNumberFormat="1" applyFont="1" applyFill="1" applyBorder="1" applyAlignment="1" applyProtection="1">
      <alignment/>
      <protection locked="0"/>
    </xf>
    <xf numFmtId="164" fontId="3" fillId="37" borderId="13" xfId="0" applyNumberFormat="1" applyFont="1" applyFill="1" applyBorder="1" applyAlignment="1" applyProtection="1">
      <alignment/>
      <protection locked="0"/>
    </xf>
    <xf numFmtId="164" fontId="3" fillId="37" borderId="19" xfId="0" applyNumberFormat="1" applyFont="1" applyFill="1" applyBorder="1" applyAlignment="1" applyProtection="1">
      <alignment/>
      <protection locked="0"/>
    </xf>
    <xf numFmtId="164" fontId="0" fillId="37" borderId="11" xfId="0" applyFill="1" applyBorder="1" applyAlignment="1">
      <alignment/>
    </xf>
    <xf numFmtId="164" fontId="0" fillId="37" borderId="11" xfId="0" applyFont="1" applyFill="1" applyBorder="1" applyAlignment="1">
      <alignment/>
    </xf>
    <xf numFmtId="4" fontId="62" fillId="38" borderId="11" xfId="0" applyNumberFormat="1" applyFont="1" applyFill="1" applyBorder="1" applyAlignment="1">
      <alignment/>
    </xf>
    <xf numFmtId="164" fontId="0" fillId="36" borderId="11" xfId="0" applyFont="1" applyFill="1" applyBorder="1" applyAlignment="1">
      <alignment/>
    </xf>
    <xf numFmtId="167" fontId="62" fillId="38" borderId="11" xfId="0" applyNumberFormat="1" applyFont="1" applyFill="1" applyBorder="1" applyAlignment="1">
      <alignment/>
    </xf>
    <xf numFmtId="164" fontId="3" fillId="37" borderId="0" xfId="0" applyNumberFormat="1" applyFont="1" applyFill="1" applyBorder="1" applyAlignment="1" applyProtection="1">
      <alignment/>
      <protection locked="0"/>
    </xf>
    <xf numFmtId="164" fontId="3" fillId="36" borderId="0" xfId="0" applyNumberFormat="1" applyFont="1" applyFill="1" applyBorder="1" applyAlignment="1" applyProtection="1">
      <alignment/>
      <protection locked="0"/>
    </xf>
    <xf numFmtId="164" fontId="3" fillId="36" borderId="17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164" fontId="19" fillId="0" borderId="0" xfId="0" applyNumberFormat="1" applyFont="1" applyAlignment="1" applyProtection="1">
      <alignment/>
      <protection/>
    </xf>
    <xf numFmtId="164" fontId="63" fillId="0" borderId="0" xfId="0" applyNumberFormat="1" applyFont="1" applyAlignment="1" applyProtection="1">
      <alignment/>
      <protection/>
    </xf>
    <xf numFmtId="164" fontId="64" fillId="0" borderId="0" xfId="0" applyNumberFormat="1" applyFont="1" applyAlignment="1" applyProtection="1">
      <alignment/>
      <protection locked="0"/>
    </xf>
    <xf numFmtId="164" fontId="65" fillId="0" borderId="0" xfId="0" applyNumberFormat="1" applyFont="1" applyAlignment="1" applyProtection="1">
      <alignment/>
      <protection/>
    </xf>
    <xf numFmtId="167" fontId="65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right"/>
      <protection locked="0"/>
    </xf>
    <xf numFmtId="172" fontId="4" fillId="0" borderId="10" xfId="0" applyNumberFormat="1" applyFont="1" applyBorder="1" applyAlignment="1" applyProtection="1">
      <alignment/>
      <protection locked="0"/>
    </xf>
    <xf numFmtId="164" fontId="2" fillId="0" borderId="10" xfId="0" applyNumberFormat="1" applyFont="1" applyBorder="1" applyAlignment="1" applyProtection="1">
      <alignment/>
      <protection locked="0"/>
    </xf>
    <xf numFmtId="164" fontId="2" fillId="0" borderId="16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  <xf numFmtId="166" fontId="2" fillId="0" borderId="17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2" fillId="0" borderId="0" xfId="0" applyNumberFormat="1" applyFont="1" applyBorder="1" applyAlignment="1" applyProtection="1" quotePrefix="1">
      <alignment horizontal="right"/>
      <protection locked="0"/>
    </xf>
    <xf numFmtId="164" fontId="2" fillId="37" borderId="15" xfId="0" applyNumberFormat="1" applyFont="1" applyFill="1" applyBorder="1" applyAlignment="1" applyProtection="1">
      <alignment horizontal="right"/>
      <protection locked="0"/>
    </xf>
    <xf numFmtId="164" fontId="2" fillId="36" borderId="15" xfId="0" applyNumberFormat="1" applyFont="1" applyFill="1" applyBorder="1" applyAlignment="1" applyProtection="1">
      <alignment horizontal="right"/>
      <protection locked="0"/>
    </xf>
    <xf numFmtId="164" fontId="2" fillId="36" borderId="29" xfId="0" applyNumberFormat="1" applyFont="1" applyFill="1" applyBorder="1" applyAlignment="1" applyProtection="1">
      <alignment horizontal="right"/>
      <protection locked="0"/>
    </xf>
    <xf numFmtId="164" fontId="2" fillId="0" borderId="17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 horizontal="fill"/>
      <protection locked="0"/>
    </xf>
    <xf numFmtId="164" fontId="2" fillId="0" borderId="17" xfId="0" applyNumberFormat="1" applyFont="1" applyBorder="1" applyAlignment="1" applyProtection="1">
      <alignment horizontal="fill"/>
      <protection locked="0"/>
    </xf>
    <xf numFmtId="164" fontId="14" fillId="0" borderId="21" xfId="0" applyNumberFormat="1" applyFont="1" applyBorder="1" applyAlignment="1" applyProtection="1">
      <alignment/>
      <protection locked="0"/>
    </xf>
    <xf numFmtId="164" fontId="14" fillId="0" borderId="22" xfId="0" applyNumberFormat="1" applyFont="1" applyBorder="1" applyAlignment="1" applyProtection="1">
      <alignment/>
      <protection locked="0"/>
    </xf>
    <xf numFmtId="164" fontId="2" fillId="0" borderId="15" xfId="0" applyNumberFormat="1" applyFont="1" applyBorder="1" applyAlignment="1" applyProtection="1">
      <alignment/>
      <protection locked="0"/>
    </xf>
    <xf numFmtId="164" fontId="14" fillId="0" borderId="15" xfId="0" applyNumberFormat="1" applyFont="1" applyBorder="1" applyAlignment="1" applyProtection="1">
      <alignment/>
      <protection locked="0"/>
    </xf>
    <xf numFmtId="164" fontId="14" fillId="0" borderId="18" xfId="0" applyNumberFormat="1" applyFont="1" applyBorder="1" applyAlignment="1" applyProtection="1">
      <alignment/>
      <protection locked="0"/>
    </xf>
    <xf numFmtId="164" fontId="64" fillId="37" borderId="0" xfId="0" applyNumberFormat="1" applyFont="1" applyFill="1" applyBorder="1" applyAlignment="1" applyProtection="1">
      <alignment/>
      <protection locked="0"/>
    </xf>
    <xf numFmtId="164" fontId="64" fillId="36" borderId="0" xfId="0" applyNumberFormat="1" applyFont="1" applyFill="1" applyBorder="1" applyAlignment="1" applyProtection="1">
      <alignment/>
      <protection locked="0"/>
    </xf>
    <xf numFmtId="164" fontId="64" fillId="36" borderId="17" xfId="0" applyNumberFormat="1" applyFont="1" applyFill="1" applyBorder="1" applyAlignment="1" applyProtection="1">
      <alignment/>
      <protection locked="0"/>
    </xf>
    <xf numFmtId="164" fontId="63" fillId="0" borderId="0" xfId="0" applyNumberFormat="1" applyFont="1" applyBorder="1" applyAlignment="1" applyProtection="1">
      <alignment/>
      <protection locked="0"/>
    </xf>
    <xf numFmtId="164" fontId="63" fillId="0" borderId="17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37" fontId="2" fillId="0" borderId="17" xfId="0" applyNumberFormat="1" applyFont="1" applyBorder="1" applyAlignment="1" applyProtection="1">
      <alignment/>
      <protection locked="0"/>
    </xf>
    <xf numFmtId="5" fontId="14" fillId="0" borderId="21" xfId="0" applyNumberFormat="1" applyFont="1" applyBorder="1" applyAlignment="1" applyProtection="1">
      <alignment/>
      <protection locked="0"/>
    </xf>
    <xf numFmtId="5" fontId="14" fillId="0" borderId="22" xfId="0" applyNumberFormat="1" applyFont="1" applyBorder="1" applyAlignment="1" applyProtection="1">
      <alignment/>
      <protection locked="0"/>
    </xf>
    <xf numFmtId="5" fontId="2" fillId="0" borderId="0" xfId="0" applyNumberFormat="1" applyFont="1" applyBorder="1" applyAlignment="1" applyProtection="1">
      <alignment/>
      <protection locked="0"/>
    </xf>
    <xf numFmtId="5" fontId="2" fillId="0" borderId="17" xfId="0" applyNumberFormat="1" applyFont="1" applyBorder="1" applyAlignment="1" applyProtection="1">
      <alignment/>
      <protection locked="0"/>
    </xf>
    <xf numFmtId="5" fontId="14" fillId="0" borderId="0" xfId="0" applyNumberFormat="1" applyFont="1" applyBorder="1" applyAlignment="1" applyProtection="1">
      <alignment/>
      <protection locked="0"/>
    </xf>
    <xf numFmtId="5" fontId="14" fillId="0" borderId="17" xfId="0" applyNumberFormat="1" applyFont="1" applyBorder="1" applyAlignment="1" applyProtection="1">
      <alignment/>
      <protection locked="0"/>
    </xf>
    <xf numFmtId="5" fontId="16" fillId="0" borderId="15" xfId="0" applyNumberFormat="1" applyFont="1" applyBorder="1" applyAlignment="1" applyProtection="1">
      <alignment/>
      <protection locked="0"/>
    </xf>
    <xf numFmtId="5" fontId="16" fillId="0" borderId="18" xfId="0" applyNumberFormat="1" applyFont="1" applyBorder="1" applyAlignment="1" applyProtection="1">
      <alignment/>
      <protection locked="0"/>
    </xf>
    <xf numFmtId="5" fontId="4" fillId="0" borderId="21" xfId="0" applyNumberFormat="1" applyFont="1" applyBorder="1" applyAlignment="1" applyProtection="1">
      <alignment/>
      <protection locked="0"/>
    </xf>
    <xf numFmtId="5" fontId="4" fillId="0" borderId="22" xfId="0" applyNumberFormat="1" applyFont="1" applyBorder="1" applyAlignment="1" applyProtection="1">
      <alignment/>
      <protection locked="0"/>
    </xf>
    <xf numFmtId="164" fontId="2" fillId="0" borderId="24" xfId="0" applyNumberFormat="1" applyFont="1" applyBorder="1" applyAlignment="1" applyProtection="1">
      <alignment/>
      <protection locked="0"/>
    </xf>
    <xf numFmtId="5" fontId="4" fillId="0" borderId="15" xfId="0" applyNumberFormat="1" applyFont="1" applyBorder="1" applyAlignment="1" applyProtection="1">
      <alignment/>
      <protection locked="0"/>
    </xf>
    <xf numFmtId="5" fontId="4" fillId="0" borderId="18" xfId="0" applyNumberFormat="1" applyFont="1" applyBorder="1" applyAlignment="1" applyProtection="1">
      <alignment/>
      <protection locked="0"/>
    </xf>
    <xf numFmtId="164" fontId="2" fillId="0" borderId="13" xfId="0" applyNumberFormat="1" applyFont="1" applyBorder="1" applyAlignment="1" applyProtection="1">
      <alignment/>
      <protection locked="0"/>
    </xf>
    <xf numFmtId="164" fontId="2" fillId="0" borderId="19" xfId="0" applyNumberFormat="1" applyFont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14" fontId="2" fillId="0" borderId="0" xfId="0" applyNumberFormat="1" applyFont="1" applyFill="1" applyBorder="1" applyAlignment="1" applyProtection="1">
      <alignment/>
      <protection locked="0"/>
    </xf>
    <xf numFmtId="166" fontId="2" fillId="0" borderId="0" xfId="0" applyNumberFormat="1" applyFont="1" applyFill="1" applyBorder="1" applyAlignment="1" applyProtection="1">
      <alignment/>
      <protection locked="0"/>
    </xf>
    <xf numFmtId="164" fontId="0" fillId="0" borderId="0" xfId="0" applyFill="1" applyBorder="1" applyAlignment="1" applyProtection="1">
      <alignment/>
      <protection locked="0"/>
    </xf>
    <xf numFmtId="5" fontId="2" fillId="0" borderId="15" xfId="0" applyNumberFormat="1" applyFont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64" fontId="2" fillId="0" borderId="11" xfId="0" applyNumberFormat="1" applyFont="1" applyBorder="1" applyAlignment="1" applyProtection="1">
      <alignment horizontal="right"/>
      <protection locked="0"/>
    </xf>
    <xf numFmtId="164" fontId="4" fillId="0" borderId="14" xfId="0" applyNumberFormat="1" applyFont="1" applyBorder="1" applyAlignment="1" applyProtection="1">
      <alignment/>
      <protection locked="0"/>
    </xf>
    <xf numFmtId="164" fontId="2" fillId="0" borderId="11" xfId="0" applyNumberFormat="1" applyFont="1" applyBorder="1" applyAlignment="1" applyProtection="1">
      <alignment/>
      <protection locked="0"/>
    </xf>
    <xf numFmtId="164" fontId="13" fillId="0" borderId="20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/>
      <protection locked="0"/>
    </xf>
    <xf numFmtId="164" fontId="2" fillId="34" borderId="11" xfId="0" applyNumberFormat="1" applyFont="1" applyFill="1" applyBorder="1" applyAlignment="1" applyProtection="1" quotePrefix="1">
      <alignment horizontal="left"/>
      <protection locked="0"/>
    </xf>
    <xf numFmtId="164" fontId="2" fillId="0" borderId="14" xfId="0" applyNumberFormat="1" applyFont="1" applyBorder="1" applyAlignment="1" applyProtection="1">
      <alignment/>
      <protection locked="0"/>
    </xf>
    <xf numFmtId="164" fontId="13" fillId="0" borderId="14" xfId="0" applyNumberFormat="1" applyFont="1" applyBorder="1" applyAlignment="1" applyProtection="1">
      <alignment/>
      <protection locked="0"/>
    </xf>
    <xf numFmtId="164" fontId="13" fillId="0" borderId="11" xfId="0" applyNumberFormat="1" applyFont="1" applyBorder="1" applyAlignment="1" applyProtection="1">
      <alignment/>
      <protection locked="0"/>
    </xf>
    <xf numFmtId="164" fontId="14" fillId="33" borderId="11" xfId="0" applyNumberFormat="1" applyFont="1" applyFill="1" applyBorder="1" applyAlignment="1" applyProtection="1">
      <alignment/>
      <protection locked="0"/>
    </xf>
    <xf numFmtId="164" fontId="2" fillId="33" borderId="11" xfId="0" applyNumberFormat="1" applyFont="1" applyFill="1" applyBorder="1" applyAlignment="1" applyProtection="1">
      <alignment/>
      <protection locked="0"/>
    </xf>
    <xf numFmtId="164" fontId="2" fillId="0" borderId="11" xfId="0" applyNumberFormat="1" applyFont="1" applyBorder="1" applyAlignment="1" applyProtection="1" quotePrefix="1">
      <alignment horizontal="left"/>
      <protection locked="0"/>
    </xf>
    <xf numFmtId="164" fontId="2" fillId="0" borderId="11" xfId="0" applyNumberFormat="1" applyFont="1" applyBorder="1" applyAlignment="1" applyProtection="1">
      <alignment horizontal="fill"/>
      <protection locked="0"/>
    </xf>
    <xf numFmtId="164" fontId="15" fillId="0" borderId="14" xfId="0" applyNumberFormat="1" applyFont="1" applyFill="1" applyBorder="1" applyAlignment="1" applyProtection="1">
      <alignment/>
      <protection locked="0"/>
    </xf>
    <xf numFmtId="164" fontId="4" fillId="0" borderId="20" xfId="0" applyNumberFormat="1" applyFont="1" applyBorder="1" applyAlignment="1" applyProtection="1" quotePrefix="1">
      <alignment horizontal="left"/>
      <protection locked="0"/>
    </xf>
    <xf numFmtId="164" fontId="2" fillId="0" borderId="12" xfId="0" applyNumberFormat="1" applyFont="1" applyBorder="1" applyAlignment="1" applyProtection="1">
      <alignment/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164" fontId="0" fillId="0" borderId="0" xfId="0" applyAlignment="1" applyProtection="1" quotePrefix="1">
      <alignment/>
      <protection locked="0"/>
    </xf>
    <xf numFmtId="164" fontId="17" fillId="0" borderId="11" xfId="0" applyNumberFormat="1" applyFont="1" applyBorder="1" applyAlignment="1" applyProtection="1">
      <alignment horizontal="center" wrapText="1"/>
      <protection/>
    </xf>
    <xf numFmtId="164" fontId="63" fillId="0" borderId="0" xfId="0" applyNumberFormat="1" applyFont="1" applyAlignment="1" applyProtection="1" quotePrefix="1">
      <alignment horizontal="left"/>
      <protection/>
    </xf>
    <xf numFmtId="167" fontId="63" fillId="0" borderId="0" xfId="0" applyNumberFormat="1" applyFont="1" applyAlignment="1" applyProtection="1">
      <alignment horizontal="right"/>
      <protection/>
    </xf>
    <xf numFmtId="0" fontId="63" fillId="0" borderId="0" xfId="0" applyNumberFormat="1" applyFont="1" applyAlignment="1" applyProtection="1">
      <alignment horizontal="right"/>
      <protection/>
    </xf>
    <xf numFmtId="2" fontId="63" fillId="0" borderId="0" xfId="0" applyNumberFormat="1" applyFont="1" applyAlignment="1" applyProtection="1">
      <alignment horizontal="right"/>
      <protection/>
    </xf>
    <xf numFmtId="2" fontId="63" fillId="0" borderId="0" xfId="0" applyNumberFormat="1" applyFont="1" applyAlignment="1" applyProtection="1" quotePrefix="1">
      <alignment horizontal="right"/>
      <protection/>
    </xf>
    <xf numFmtId="167" fontId="63" fillId="0" borderId="0" xfId="0" applyNumberFormat="1" applyFont="1" applyAlignment="1" applyProtection="1">
      <alignment/>
      <protection/>
    </xf>
    <xf numFmtId="2" fontId="63" fillId="0" borderId="0" xfId="0" applyNumberFormat="1" applyFont="1" applyAlignment="1" applyProtection="1">
      <alignment/>
      <protection/>
    </xf>
    <xf numFmtId="0" fontId="63" fillId="0" borderId="0" xfId="0" applyNumberFormat="1" applyFont="1" applyAlignment="1" applyProtection="1">
      <alignment/>
      <protection/>
    </xf>
    <xf numFmtId="170" fontId="63" fillId="0" borderId="0" xfId="0" applyNumberFormat="1" applyFont="1" applyAlignment="1" applyProtection="1">
      <alignment/>
      <protection/>
    </xf>
    <xf numFmtId="168" fontId="63" fillId="0" borderId="0" xfId="0" applyNumberFormat="1" applyFont="1" applyAlignment="1" applyProtection="1">
      <alignment/>
      <protection/>
    </xf>
    <xf numFmtId="164" fontId="65" fillId="0" borderId="0" xfId="0" applyNumberFormat="1" applyFont="1" applyFill="1" applyAlignment="1" applyProtection="1">
      <alignment/>
      <protection/>
    </xf>
    <xf numFmtId="164" fontId="63" fillId="39" borderId="0" xfId="0" applyNumberFormat="1" applyFont="1" applyFill="1" applyAlignment="1" applyProtection="1">
      <alignment/>
      <protection/>
    </xf>
    <xf numFmtId="164" fontId="66" fillId="0" borderId="0" xfId="0" applyNumberFormat="1" applyFont="1" applyAlignment="1" applyProtection="1">
      <alignment/>
      <protection/>
    </xf>
    <xf numFmtId="164" fontId="63" fillId="0" borderId="0" xfId="0" applyNumberFormat="1" applyFont="1" applyAlignment="1" applyProtection="1" quotePrefix="1">
      <alignment horizontal="center"/>
      <protection/>
    </xf>
    <xf numFmtId="164" fontId="21" fillId="0" borderId="0" xfId="53" applyNumberFormat="1" applyFont="1" applyAlignment="1" applyProtection="1">
      <alignment/>
      <protection/>
    </xf>
    <xf numFmtId="164" fontId="0" fillId="0" borderId="0" xfId="53" applyNumberFormat="1" applyFont="1" applyAlignment="1" applyProtection="1">
      <alignment/>
      <protection/>
    </xf>
    <xf numFmtId="164" fontId="0" fillId="0" borderId="17" xfId="53" applyNumberFormat="1" applyFont="1" applyBorder="1" applyAlignment="1" applyProtection="1">
      <alignment/>
      <protection/>
    </xf>
    <xf numFmtId="164" fontId="62" fillId="36" borderId="0" xfId="0" applyFont="1" applyFill="1" applyAlignment="1">
      <alignment/>
    </xf>
    <xf numFmtId="164" fontId="0" fillId="36" borderId="0" xfId="0" applyFill="1" applyAlignment="1">
      <alignment/>
    </xf>
    <xf numFmtId="164" fontId="0" fillId="36" borderId="0" xfId="0" applyFont="1" applyFill="1" applyAlignment="1">
      <alignment/>
    </xf>
    <xf numFmtId="164" fontId="62" fillId="37" borderId="0" xfId="0" applyFont="1" applyFill="1" applyAlignment="1">
      <alignment/>
    </xf>
    <xf numFmtId="164" fontId="0" fillId="37" borderId="0" xfId="0" applyFill="1" applyAlignment="1">
      <alignment/>
    </xf>
    <xf numFmtId="164" fontId="3" fillId="37" borderId="0" xfId="53" applyNumberFormat="1" applyFont="1" applyFill="1" applyAlignment="1" applyProtection="1">
      <alignment/>
      <protection/>
    </xf>
    <xf numFmtId="164" fontId="0" fillId="37" borderId="0" xfId="0" applyFont="1" applyFill="1" applyAlignment="1">
      <alignment/>
    </xf>
    <xf numFmtId="164" fontId="2" fillId="40" borderId="11" xfId="0" applyNumberFormat="1" applyFont="1" applyFill="1" applyBorder="1" applyAlignment="1" applyProtection="1">
      <alignment/>
      <protection locked="0"/>
    </xf>
    <xf numFmtId="164" fontId="0" fillId="0" borderId="11" xfId="0" applyBorder="1" applyAlignment="1" applyProtection="1">
      <alignment/>
      <protection locked="0"/>
    </xf>
    <xf numFmtId="164" fontId="8" fillId="0" borderId="0" xfId="0" applyNumberFormat="1" applyFont="1" applyBorder="1" applyAlignment="1" applyProtection="1">
      <alignment horizontal="center"/>
      <protection/>
    </xf>
    <xf numFmtId="164" fontId="3" fillId="0" borderId="11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3" fillId="0" borderId="14" xfId="0" applyNumberFormat="1" applyFont="1" applyBorder="1" applyAlignment="1" applyProtection="1">
      <alignment horizontal="center"/>
      <protection locked="0"/>
    </xf>
    <xf numFmtId="164" fontId="3" fillId="0" borderId="15" xfId="0" applyNumberFormat="1" applyFont="1" applyBorder="1" applyAlignment="1" applyProtection="1">
      <alignment horizontal="center"/>
      <protection locked="0"/>
    </xf>
    <xf numFmtId="164" fontId="3" fillId="33" borderId="11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3" fillId="33" borderId="26" xfId="0" applyNumberFormat="1" applyFont="1" applyFill="1" applyBorder="1" applyAlignment="1" applyProtection="1">
      <alignment horizontal="center"/>
      <protection locked="0"/>
    </xf>
    <xf numFmtId="164" fontId="3" fillId="33" borderId="2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</xdr:row>
      <xdr:rowOff>19050</xdr:rowOff>
    </xdr:from>
    <xdr:to>
      <xdr:col>9</xdr:col>
      <xdr:colOff>428625</xdr:colOff>
      <xdr:row>32</xdr:row>
      <xdr:rowOff>57150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52475" y="209550"/>
          <a:ext cx="6534150" cy="5943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Tax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Template Checklist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Basics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199A, Deduction of Qualified Business Income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(QBI)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Applies to taxpayers </a:t>
          </a:r>
          <a:r>
            <a:rPr lang="en-US" cap="none" sz="11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 than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corporations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Deduction - offset to ordinary income tax - </a:t>
          </a:r>
          <a:r>
            <a:rPr lang="en-US" cap="none" sz="11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 SE taxable income</a:t>
          </a:r>
          <a:r>
            <a:rPr lang="en-US" cap="none" sz="11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Aggregate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applicable QBI and insert the 20% deduction on the front page of the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Tax Template ( line 21)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Verification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depreciation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Utilize students tax preparer to provide current years depreciation and subtractions to State of Mn taxable income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Subtractions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State of Mn will be more critical for accurate tax liability calculations due to the changes in 1031 applications in equipment trades in 2018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Understand the interaction of Bonus Depreciation and Section 179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Utilize 2017 Student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Tax Returns and Communicate with the Students Preparer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Review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students 12.31.2017 Balance Sheets to verify that deferred income items such as grain, crop insurance, government payments etc.  are reflected in the students financial statements.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Review students 2017 Tax Return for deferred items such as crop insurance and CCC elections.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Discuss with the student and the preparer topics tied to non compliant tax strategies such as improper use of Section 180.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is only an “educational tax planner"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 an asset to the student and their professional tax preparer by insuring that the numbers are accurate.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Network with the preparer to ensure an accurate pretax and for effective professional development from individuals that have dedicated time and effort for legal licensure.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%20Tax%20Planning%2010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."/>
      <sheetName val="Sched.F"/>
      <sheetName val="State Planner"/>
      <sheetName val="Tax Planner"/>
      <sheetName val="18Tax Tables"/>
    </sheetNames>
    <sheetDataSet>
      <sheetData sheetId="3">
        <row r="23">
          <cell r="B23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8">
          <cell r="B38">
            <v>24000</v>
          </cell>
        </row>
        <row r="41">
          <cell r="B41">
            <v>0</v>
          </cell>
        </row>
        <row r="42">
          <cell r="B42">
            <v>-24000</v>
          </cell>
          <cell r="C42">
            <v>-24000</v>
          </cell>
          <cell r="D42">
            <v>-24000</v>
          </cell>
          <cell r="E42">
            <v>-24000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cols>
    <col min="12" max="12" width="10.7773437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="115" zoomScaleNormal="115" zoomScalePageLayoutView="0" workbookViewId="0" topLeftCell="A1">
      <selection activeCell="G1" sqref="G1"/>
    </sheetView>
  </sheetViews>
  <sheetFormatPr defaultColWidth="8.88671875" defaultRowHeight="15"/>
  <cols>
    <col min="1" max="1" width="9.10546875" style="0" customWidth="1"/>
    <col min="8" max="8" width="12.99609375" style="0" customWidth="1"/>
  </cols>
  <sheetData>
    <row r="1" spans="1:10" ht="15.75">
      <c r="A1" s="80" t="s">
        <v>0</v>
      </c>
      <c r="B1" s="77"/>
      <c r="C1" s="77"/>
      <c r="D1" s="77"/>
      <c r="E1" s="1"/>
      <c r="F1" s="10" t="s">
        <v>142</v>
      </c>
      <c r="G1" s="40"/>
      <c r="H1" s="40"/>
      <c r="I1" s="40"/>
      <c r="J1" s="40"/>
    </row>
    <row r="2" spans="1:10" ht="15">
      <c r="A2" s="212" t="s">
        <v>168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0" ht="15">
      <c r="A3" s="57"/>
      <c r="B3" s="11"/>
      <c r="C3" s="11"/>
      <c r="D3" s="81" t="s">
        <v>15</v>
      </c>
      <c r="E3" s="43" t="s">
        <v>16</v>
      </c>
      <c r="F3" s="1"/>
      <c r="G3" s="57"/>
      <c r="H3" s="11"/>
      <c r="I3" s="11"/>
      <c r="J3" s="23"/>
    </row>
    <row r="4" spans="1:10" ht="16.5" thickBot="1">
      <c r="A4" s="21" t="s">
        <v>150</v>
      </c>
      <c r="B4" s="32"/>
      <c r="C4" s="32"/>
      <c r="D4" s="39" t="s">
        <v>20</v>
      </c>
      <c r="E4" s="44" t="s">
        <v>21</v>
      </c>
      <c r="F4" s="1"/>
      <c r="G4" s="16" t="s">
        <v>155</v>
      </c>
      <c r="H4" s="1"/>
      <c r="I4" s="1"/>
      <c r="J4" s="27"/>
    </row>
    <row r="5" spans="1:10" ht="15.75" hidden="1" thickTop="1">
      <c r="A5" s="18" t="s">
        <v>11</v>
      </c>
      <c r="B5" s="8" t="s">
        <v>11</v>
      </c>
      <c r="C5" s="8" t="s">
        <v>11</v>
      </c>
      <c r="D5" s="8" t="s">
        <v>11</v>
      </c>
      <c r="E5" s="28" t="s">
        <v>11</v>
      </c>
      <c r="F5" s="1" t="s">
        <v>28</v>
      </c>
      <c r="G5" s="18" t="s">
        <v>11</v>
      </c>
      <c r="H5" s="8" t="s">
        <v>11</v>
      </c>
      <c r="I5" s="8" t="s">
        <v>11</v>
      </c>
      <c r="J5" s="28" t="s">
        <v>11</v>
      </c>
    </row>
    <row r="6" spans="1:10" ht="17.25" thickBot="1" thickTop="1">
      <c r="A6" s="16" t="s">
        <v>151</v>
      </c>
      <c r="B6" s="1"/>
      <c r="C6" s="1"/>
      <c r="D6" s="1"/>
      <c r="E6" s="27"/>
      <c r="F6" s="1"/>
      <c r="G6" s="56"/>
      <c r="H6" s="48"/>
      <c r="I6" s="55" t="s">
        <v>35</v>
      </c>
      <c r="J6" s="69" t="s">
        <v>36</v>
      </c>
    </row>
    <row r="7" spans="1:10" ht="15.75" thickTop="1">
      <c r="A7" s="12" t="s">
        <v>38</v>
      </c>
      <c r="B7" s="1"/>
      <c r="C7" s="1"/>
      <c r="D7" s="40">
        <v>0</v>
      </c>
      <c r="E7" s="45">
        <v>0</v>
      </c>
      <c r="F7" s="1"/>
      <c r="G7" s="12" t="s">
        <v>39</v>
      </c>
      <c r="H7" s="1"/>
      <c r="I7" s="40">
        <v>0</v>
      </c>
      <c r="J7" s="70">
        <v>0</v>
      </c>
    </row>
    <row r="8" spans="1:10" ht="15">
      <c r="A8" s="12" t="s">
        <v>45</v>
      </c>
      <c r="B8" s="1"/>
      <c r="C8" s="1"/>
      <c r="D8" s="40">
        <v>0</v>
      </c>
      <c r="E8" s="45">
        <v>0</v>
      </c>
      <c r="F8" s="1"/>
      <c r="G8" s="12" t="s">
        <v>46</v>
      </c>
      <c r="H8" s="1"/>
      <c r="I8" s="40">
        <v>0</v>
      </c>
      <c r="J8" s="68">
        <v>0</v>
      </c>
    </row>
    <row r="9" spans="1:10" ht="15.75" thickBot="1">
      <c r="A9" s="31" t="s">
        <v>51</v>
      </c>
      <c r="B9" s="32"/>
      <c r="C9" s="32"/>
      <c r="D9" s="41">
        <v>0</v>
      </c>
      <c r="E9" s="46">
        <v>0</v>
      </c>
      <c r="F9" s="1"/>
      <c r="G9" s="12" t="s">
        <v>52</v>
      </c>
      <c r="H9" s="1"/>
      <c r="I9" s="40">
        <v>0</v>
      </c>
      <c r="J9" s="70">
        <v>0</v>
      </c>
    </row>
    <row r="10" spans="1:10" ht="15.75" thickTop="1">
      <c r="A10" s="12"/>
      <c r="B10" s="1"/>
      <c r="C10" s="1"/>
      <c r="D10" s="1"/>
      <c r="E10" s="27"/>
      <c r="F10" s="1"/>
      <c r="G10" s="12" t="s">
        <v>56</v>
      </c>
      <c r="H10" s="1"/>
      <c r="I10" s="40">
        <v>0</v>
      </c>
      <c r="J10" s="70">
        <v>0</v>
      </c>
    </row>
    <row r="11" spans="1:10" ht="15.75" thickBot="1">
      <c r="A11" s="12" t="s">
        <v>154</v>
      </c>
      <c r="B11" s="1"/>
      <c r="C11" s="1"/>
      <c r="D11" s="1">
        <f>SUM(D7:D9)</f>
        <v>0</v>
      </c>
      <c r="E11" s="27">
        <f>SUM(E7:E9)</f>
        <v>0</v>
      </c>
      <c r="F11" s="1"/>
      <c r="G11" s="12" t="s">
        <v>59</v>
      </c>
      <c r="H11" s="1"/>
      <c r="I11" s="40">
        <v>0</v>
      </c>
      <c r="J11" s="70">
        <v>0</v>
      </c>
    </row>
    <row r="12" spans="1:10" ht="17.25" thickBot="1" thickTop="1">
      <c r="A12" s="36" t="s">
        <v>61</v>
      </c>
      <c r="B12" s="37"/>
      <c r="C12" s="37"/>
      <c r="D12" s="37"/>
      <c r="E12" s="38">
        <f>D11-E11</f>
        <v>0</v>
      </c>
      <c r="F12" s="1"/>
      <c r="G12" s="12" t="s">
        <v>165</v>
      </c>
      <c r="H12" s="1"/>
      <c r="I12" s="40">
        <v>0</v>
      </c>
      <c r="J12" s="70">
        <v>0</v>
      </c>
    </row>
    <row r="13" spans="1:10" ht="15.75" thickTop="1">
      <c r="A13" s="18"/>
      <c r="B13" s="8"/>
      <c r="C13" s="8"/>
      <c r="D13" s="8"/>
      <c r="E13" s="8"/>
      <c r="F13" s="1"/>
      <c r="G13" s="12" t="s">
        <v>156</v>
      </c>
      <c r="H13" s="1"/>
      <c r="I13" s="40">
        <v>0</v>
      </c>
      <c r="J13" s="70">
        <v>0</v>
      </c>
    </row>
    <row r="14" spans="1:10" ht="15">
      <c r="A14" s="12"/>
      <c r="B14" s="1"/>
      <c r="C14" s="1"/>
      <c r="D14" s="1"/>
      <c r="E14" s="1"/>
      <c r="F14" s="1"/>
      <c r="G14" s="12" t="s">
        <v>66</v>
      </c>
      <c r="H14" s="1"/>
      <c r="I14" s="40">
        <v>0</v>
      </c>
      <c r="J14" s="70">
        <v>0</v>
      </c>
    </row>
    <row r="15" spans="1:10" ht="15">
      <c r="A15" s="18"/>
      <c r="B15" s="8"/>
      <c r="C15" s="8"/>
      <c r="D15" s="8"/>
      <c r="E15" s="82" t="s">
        <v>15</v>
      </c>
      <c r="F15" s="1"/>
      <c r="G15" s="12" t="s">
        <v>69</v>
      </c>
      <c r="H15" s="1"/>
      <c r="I15" s="40">
        <v>0</v>
      </c>
      <c r="J15" s="70">
        <v>0</v>
      </c>
    </row>
    <row r="16" spans="1:10" ht="16.5" thickBot="1">
      <c r="A16" s="59" t="s">
        <v>152</v>
      </c>
      <c r="B16" s="42"/>
      <c r="C16" s="42"/>
      <c r="D16" s="42"/>
      <c r="E16" s="47" t="s">
        <v>35</v>
      </c>
      <c r="F16" s="72" t="s">
        <v>74</v>
      </c>
      <c r="G16" s="12" t="s">
        <v>75</v>
      </c>
      <c r="H16" s="1"/>
      <c r="I16" s="40">
        <v>0</v>
      </c>
      <c r="J16" s="70">
        <v>0</v>
      </c>
    </row>
    <row r="17" spans="1:10" ht="15.75" thickTop="1">
      <c r="A17" s="12"/>
      <c r="B17" s="1"/>
      <c r="C17" s="1"/>
      <c r="D17" s="1"/>
      <c r="E17" s="1"/>
      <c r="F17" s="62" t="s">
        <v>77</v>
      </c>
      <c r="G17" s="12" t="s">
        <v>78</v>
      </c>
      <c r="H17" s="1"/>
      <c r="I17" s="40">
        <v>0</v>
      </c>
      <c r="J17" s="70">
        <v>0</v>
      </c>
    </row>
    <row r="18" spans="1:10" ht="15">
      <c r="A18" s="12" t="s">
        <v>80</v>
      </c>
      <c r="B18" s="1"/>
      <c r="C18" s="1"/>
      <c r="D18" s="1"/>
      <c r="E18" s="40">
        <v>0</v>
      </c>
      <c r="F18" s="73">
        <v>0</v>
      </c>
      <c r="G18" s="12" t="s">
        <v>81</v>
      </c>
      <c r="H18" s="1"/>
      <c r="I18" s="40">
        <v>0</v>
      </c>
      <c r="J18" s="70">
        <v>0</v>
      </c>
    </row>
    <row r="19" spans="1:10" ht="15">
      <c r="A19" s="12" t="s">
        <v>82</v>
      </c>
      <c r="B19" s="1"/>
      <c r="C19" s="1"/>
      <c r="D19" s="1"/>
      <c r="E19" s="40">
        <v>0</v>
      </c>
      <c r="F19" s="73">
        <v>0</v>
      </c>
      <c r="G19" s="12" t="s">
        <v>83</v>
      </c>
      <c r="H19" s="1"/>
      <c r="I19" s="40">
        <v>0</v>
      </c>
      <c r="J19" s="70">
        <v>0</v>
      </c>
    </row>
    <row r="20" spans="1:10" ht="15">
      <c r="A20" s="12" t="s">
        <v>158</v>
      </c>
      <c r="B20" s="1"/>
      <c r="C20" s="1"/>
      <c r="D20" s="8"/>
      <c r="E20" s="40">
        <v>0</v>
      </c>
      <c r="F20" s="73">
        <v>0</v>
      </c>
      <c r="G20" s="12"/>
      <c r="H20" s="1" t="s">
        <v>85</v>
      </c>
      <c r="I20" s="40">
        <v>0</v>
      </c>
      <c r="J20" s="70">
        <v>0</v>
      </c>
    </row>
    <row r="21" spans="1:10" ht="15">
      <c r="A21" s="12" t="s">
        <v>87</v>
      </c>
      <c r="B21" s="1"/>
      <c r="C21" s="1"/>
      <c r="D21" s="8"/>
      <c r="E21" s="40">
        <v>0</v>
      </c>
      <c r="F21" s="73">
        <v>0</v>
      </c>
      <c r="G21" s="12" t="s">
        <v>88</v>
      </c>
      <c r="H21" s="1"/>
      <c r="I21" s="40">
        <v>0</v>
      </c>
      <c r="J21" s="70">
        <v>0</v>
      </c>
    </row>
    <row r="22" spans="1:10" ht="15">
      <c r="A22" s="12" t="s">
        <v>90</v>
      </c>
      <c r="B22" s="1"/>
      <c r="C22" s="1" t="s">
        <v>169</v>
      </c>
      <c r="D22" s="1"/>
      <c r="E22" s="40">
        <v>0</v>
      </c>
      <c r="F22" s="73">
        <v>0</v>
      </c>
      <c r="G22" s="12" t="s">
        <v>91</v>
      </c>
      <c r="H22" s="1"/>
      <c r="I22" s="40">
        <v>0</v>
      </c>
      <c r="J22" s="70">
        <v>0</v>
      </c>
    </row>
    <row r="23" spans="1:10" ht="15">
      <c r="A23" s="12" t="s">
        <v>94</v>
      </c>
      <c r="B23" s="1"/>
      <c r="C23" s="1"/>
      <c r="D23" s="8"/>
      <c r="E23" s="40">
        <v>0</v>
      </c>
      <c r="F23" s="73">
        <v>0</v>
      </c>
      <c r="G23" s="12" t="s">
        <v>95</v>
      </c>
      <c r="H23" s="1"/>
      <c r="I23" s="40">
        <v>0</v>
      </c>
      <c r="J23" s="70">
        <v>0</v>
      </c>
    </row>
    <row r="24" spans="1:10" ht="15">
      <c r="A24" s="12" t="s">
        <v>97</v>
      </c>
      <c r="B24" s="1"/>
      <c r="C24" s="1"/>
      <c r="D24" s="1"/>
      <c r="E24" s="40">
        <v>0</v>
      </c>
      <c r="F24" s="73">
        <v>0</v>
      </c>
      <c r="G24" s="12" t="s">
        <v>98</v>
      </c>
      <c r="H24" s="1"/>
      <c r="I24" s="40">
        <v>0</v>
      </c>
      <c r="J24" s="70">
        <v>0</v>
      </c>
    </row>
    <row r="25" spans="1:10" ht="15">
      <c r="A25" s="12" t="s">
        <v>100</v>
      </c>
      <c r="B25" s="1"/>
      <c r="C25" s="1"/>
      <c r="D25" s="1"/>
      <c r="E25" s="40">
        <v>0</v>
      </c>
      <c r="F25" s="73">
        <v>0</v>
      </c>
      <c r="G25" s="12" t="s">
        <v>172</v>
      </c>
      <c r="H25" s="1" t="s">
        <v>171</v>
      </c>
      <c r="I25" s="40">
        <v>0</v>
      </c>
      <c r="J25" s="70">
        <v>0</v>
      </c>
    </row>
    <row r="26" spans="1:10" ht="15">
      <c r="A26" s="12" t="s">
        <v>101</v>
      </c>
      <c r="B26" s="1"/>
      <c r="C26" s="1"/>
      <c r="D26" s="1"/>
      <c r="E26" s="40">
        <v>0</v>
      </c>
      <c r="F26" s="73">
        <v>0</v>
      </c>
      <c r="G26" s="12"/>
      <c r="H26" s="1" t="s">
        <v>102</v>
      </c>
      <c r="I26" s="40">
        <v>0</v>
      </c>
      <c r="J26" s="70">
        <v>0</v>
      </c>
    </row>
    <row r="27" spans="1:10" ht="15">
      <c r="A27" s="12" t="s">
        <v>103</v>
      </c>
      <c r="B27" s="1"/>
      <c r="C27" s="1"/>
      <c r="D27" s="1"/>
      <c r="E27" s="40">
        <v>0</v>
      </c>
      <c r="F27" s="73">
        <v>0</v>
      </c>
      <c r="G27" s="12" t="s">
        <v>104</v>
      </c>
      <c r="H27" s="1"/>
      <c r="I27" s="40">
        <v>0</v>
      </c>
      <c r="J27" s="70">
        <v>0</v>
      </c>
    </row>
    <row r="28" spans="1:10" ht="15">
      <c r="A28" s="12" t="s">
        <v>105</v>
      </c>
      <c r="B28" s="1"/>
      <c r="C28" s="1"/>
      <c r="D28" s="1"/>
      <c r="E28" s="40">
        <v>0</v>
      </c>
      <c r="F28" s="73">
        <v>0</v>
      </c>
      <c r="G28" s="12" t="s">
        <v>106</v>
      </c>
      <c r="H28" s="1"/>
      <c r="I28" s="40">
        <v>0</v>
      </c>
      <c r="J28" s="70">
        <v>0</v>
      </c>
    </row>
    <row r="29" spans="1:10" ht="15">
      <c r="A29" s="12" t="s">
        <v>163</v>
      </c>
      <c r="B29" s="1"/>
      <c r="C29" s="8"/>
      <c r="D29" s="8"/>
      <c r="E29" s="40">
        <v>0</v>
      </c>
      <c r="F29" s="73">
        <v>0</v>
      </c>
      <c r="G29" s="12" t="s">
        <v>107</v>
      </c>
      <c r="H29" s="1"/>
      <c r="I29" s="40">
        <v>0</v>
      </c>
      <c r="J29" s="70">
        <v>0</v>
      </c>
    </row>
    <row r="30" spans="1:10" ht="15">
      <c r="A30" s="12" t="s">
        <v>108</v>
      </c>
      <c r="B30" s="1"/>
      <c r="C30" s="1"/>
      <c r="D30" s="1"/>
      <c r="E30" s="40">
        <v>0</v>
      </c>
      <c r="F30" s="73">
        <v>0</v>
      </c>
      <c r="G30" s="12" t="s">
        <v>109</v>
      </c>
      <c r="H30" s="1"/>
      <c r="I30" s="40">
        <v>0</v>
      </c>
      <c r="J30" s="70">
        <v>0</v>
      </c>
    </row>
    <row r="31" spans="1:10" ht="15">
      <c r="A31" s="12" t="s">
        <v>111</v>
      </c>
      <c r="B31" s="1"/>
      <c r="C31" s="1"/>
      <c r="D31" s="1"/>
      <c r="E31" s="40">
        <v>0</v>
      </c>
      <c r="F31" s="73">
        <v>0</v>
      </c>
      <c r="G31" s="12" t="s">
        <v>112</v>
      </c>
      <c r="H31" s="1"/>
      <c r="I31" s="40">
        <v>0</v>
      </c>
      <c r="J31" s="70">
        <v>0</v>
      </c>
    </row>
    <row r="32" spans="1:10" ht="15">
      <c r="A32" s="17" t="s">
        <v>113</v>
      </c>
      <c r="B32" s="2"/>
      <c r="C32" s="2"/>
      <c r="D32" s="2"/>
      <c r="E32" s="40">
        <v>0</v>
      </c>
      <c r="F32" s="73">
        <v>0</v>
      </c>
      <c r="G32" s="12" t="s">
        <v>114</v>
      </c>
      <c r="H32" s="1"/>
      <c r="I32" s="40">
        <v>0</v>
      </c>
      <c r="J32" s="70">
        <v>0</v>
      </c>
    </row>
    <row r="33" spans="1:10" ht="15">
      <c r="A33" s="12" t="s">
        <v>115</v>
      </c>
      <c r="B33" s="1"/>
      <c r="C33" s="1"/>
      <c r="D33" s="1"/>
      <c r="E33" s="40">
        <v>0</v>
      </c>
      <c r="F33" s="73">
        <v>0</v>
      </c>
      <c r="G33" s="12"/>
      <c r="H33" s="1" t="s">
        <v>116</v>
      </c>
      <c r="I33" s="40">
        <v>0</v>
      </c>
      <c r="J33" s="70">
        <v>0</v>
      </c>
    </row>
    <row r="34" spans="1:10" ht="15">
      <c r="A34" s="12" t="s">
        <v>117</v>
      </c>
      <c r="B34" s="1"/>
      <c r="C34" s="1"/>
      <c r="D34" s="1"/>
      <c r="E34" s="40">
        <v>0</v>
      </c>
      <c r="F34" s="73">
        <v>0</v>
      </c>
      <c r="G34" s="12" t="s">
        <v>118</v>
      </c>
      <c r="H34" s="1"/>
      <c r="I34" s="40">
        <v>0</v>
      </c>
      <c r="J34" s="70">
        <v>0</v>
      </c>
    </row>
    <row r="35" spans="1:10" ht="15">
      <c r="A35" s="12" t="s">
        <v>119</v>
      </c>
      <c r="B35" s="1"/>
      <c r="C35" s="1"/>
      <c r="D35" s="1"/>
      <c r="E35" s="40">
        <v>0</v>
      </c>
      <c r="F35" s="73">
        <v>0</v>
      </c>
      <c r="G35" s="12" t="s">
        <v>120</v>
      </c>
      <c r="H35" s="1"/>
      <c r="I35" s="40">
        <v>0</v>
      </c>
      <c r="J35" s="70">
        <v>0</v>
      </c>
    </row>
    <row r="36" spans="1:10" ht="15">
      <c r="A36" s="12" t="s">
        <v>123</v>
      </c>
      <c r="B36" s="1"/>
      <c r="C36" s="1"/>
      <c r="D36" s="1"/>
      <c r="E36" s="40">
        <v>0</v>
      </c>
      <c r="F36" s="73">
        <v>0</v>
      </c>
      <c r="G36" s="213" t="s">
        <v>262</v>
      </c>
      <c r="H36" s="214"/>
      <c r="I36" s="40">
        <v>0</v>
      </c>
      <c r="J36" s="70">
        <v>0</v>
      </c>
    </row>
    <row r="37" spans="1:10" ht="15">
      <c r="A37" s="12" t="s">
        <v>124</v>
      </c>
      <c r="B37" s="1"/>
      <c r="C37" s="1"/>
      <c r="D37" s="1"/>
      <c r="E37" s="40">
        <v>0</v>
      </c>
      <c r="F37" s="73">
        <v>0</v>
      </c>
      <c r="G37" s="213" t="s">
        <v>262</v>
      </c>
      <c r="H37" s="214"/>
      <c r="I37" s="40">
        <v>0</v>
      </c>
      <c r="J37" s="70">
        <v>0</v>
      </c>
    </row>
    <row r="38" spans="1:10" ht="15">
      <c r="A38" s="12" t="s">
        <v>125</v>
      </c>
      <c r="B38" s="1"/>
      <c r="C38" s="1"/>
      <c r="D38" s="1"/>
      <c r="E38" s="40">
        <v>0</v>
      </c>
      <c r="F38" s="73">
        <v>0</v>
      </c>
      <c r="G38" s="213" t="s">
        <v>262</v>
      </c>
      <c r="H38" s="214"/>
      <c r="I38" s="40">
        <v>0</v>
      </c>
      <c r="J38" s="70">
        <v>0</v>
      </c>
    </row>
    <row r="39" spans="1:10" ht="15">
      <c r="A39" s="213" t="s">
        <v>259</v>
      </c>
      <c r="B39" s="214"/>
      <c r="C39" s="214"/>
      <c r="D39" s="214"/>
      <c r="E39" s="40">
        <v>0</v>
      </c>
      <c r="F39" s="73">
        <v>0</v>
      </c>
      <c r="G39" s="213" t="s">
        <v>262</v>
      </c>
      <c r="H39" s="214"/>
      <c r="I39" s="40">
        <v>0</v>
      </c>
      <c r="J39" s="70">
        <v>0</v>
      </c>
    </row>
    <row r="40" spans="1:10" ht="15">
      <c r="A40" s="213" t="s">
        <v>260</v>
      </c>
      <c r="B40" s="214"/>
      <c r="C40" s="214"/>
      <c r="D40" s="214"/>
      <c r="E40" s="40">
        <v>0</v>
      </c>
      <c r="F40" s="73">
        <v>0</v>
      </c>
      <c r="G40" s="213" t="s">
        <v>262</v>
      </c>
      <c r="H40" s="214"/>
      <c r="I40" s="40">
        <v>0</v>
      </c>
      <c r="J40" s="70">
        <v>0</v>
      </c>
    </row>
    <row r="41" spans="1:10" ht="15">
      <c r="A41" s="213" t="s">
        <v>261</v>
      </c>
      <c r="B41" s="214"/>
      <c r="C41" s="214"/>
      <c r="D41" s="214"/>
      <c r="E41" s="40">
        <v>0</v>
      </c>
      <c r="F41" s="73">
        <v>0</v>
      </c>
      <c r="G41" s="213" t="s">
        <v>262</v>
      </c>
      <c r="H41" s="214"/>
      <c r="I41" s="40">
        <v>0</v>
      </c>
      <c r="J41" s="70">
        <v>0</v>
      </c>
    </row>
    <row r="42" spans="1:10" ht="15.75" thickBot="1">
      <c r="A42" s="215" t="s">
        <v>261</v>
      </c>
      <c r="B42" s="216"/>
      <c r="C42" s="216"/>
      <c r="D42" s="216"/>
      <c r="E42" s="41">
        <v>0</v>
      </c>
      <c r="F42" s="74">
        <v>0</v>
      </c>
      <c r="G42" s="213" t="s">
        <v>262</v>
      </c>
      <c r="H42" s="214"/>
      <c r="I42" s="40">
        <v>0</v>
      </c>
      <c r="J42" s="70">
        <v>0</v>
      </c>
    </row>
    <row r="43" spans="1:10" ht="17.25" thickBot="1" thickTop="1">
      <c r="A43" s="16" t="s">
        <v>153</v>
      </c>
      <c r="B43" s="1"/>
      <c r="C43" s="1"/>
      <c r="D43" s="1"/>
      <c r="E43" s="62">
        <f>SUM(E18:E42)</f>
        <v>0</v>
      </c>
      <c r="F43" s="62">
        <f>SUM(F18:F42)</f>
        <v>0</v>
      </c>
      <c r="G43" s="215" t="s">
        <v>262</v>
      </c>
      <c r="H43" s="216"/>
      <c r="I43" s="41">
        <v>0</v>
      </c>
      <c r="J43" s="71">
        <v>0</v>
      </c>
    </row>
    <row r="44" spans="1:10" ht="16.5" thickBot="1" thickTop="1">
      <c r="A44" s="18"/>
      <c r="B44" s="8"/>
      <c r="C44" s="8"/>
      <c r="D44" s="8"/>
      <c r="E44" s="8"/>
      <c r="F44" s="1"/>
      <c r="G44" s="58"/>
      <c r="H44" s="8"/>
      <c r="I44" s="8"/>
      <c r="J44" s="27"/>
    </row>
    <row r="45" spans="1:10" ht="17.25" thickBot="1" thickTop="1">
      <c r="A45" s="36" t="s">
        <v>236</v>
      </c>
      <c r="B45" s="37"/>
      <c r="C45" s="37"/>
      <c r="D45" s="37"/>
      <c r="E45" s="37">
        <f>$E$12+E43</f>
        <v>0</v>
      </c>
      <c r="F45" s="37">
        <f>F43</f>
        <v>0</v>
      </c>
      <c r="G45" s="21" t="s">
        <v>127</v>
      </c>
      <c r="H45" s="32"/>
      <c r="I45" s="32">
        <f>SUM(I7:I43)</f>
        <v>0</v>
      </c>
      <c r="J45" s="35">
        <f>SUM(J7:J43)</f>
        <v>0</v>
      </c>
    </row>
    <row r="46" spans="1:10" ht="15.75" thickTop="1">
      <c r="A46" s="18"/>
      <c r="B46" s="8"/>
      <c r="C46" s="8"/>
      <c r="D46" s="8"/>
      <c r="E46" s="8"/>
      <c r="F46" s="8"/>
      <c r="G46" s="54" t="s">
        <v>176</v>
      </c>
      <c r="H46" s="8"/>
      <c r="I46" s="8"/>
      <c r="J46" s="27"/>
    </row>
    <row r="47" spans="1:10" ht="15.75">
      <c r="A47" s="60" t="s">
        <v>157</v>
      </c>
      <c r="B47" s="20"/>
      <c r="C47" s="20"/>
      <c r="D47" s="20"/>
      <c r="E47" s="20"/>
      <c r="F47" s="20"/>
      <c r="G47" s="49"/>
      <c r="H47" s="49"/>
      <c r="I47" s="20">
        <f>E45-I45</f>
        <v>0</v>
      </c>
      <c r="J47" s="29">
        <f>F45-J45</f>
        <v>0</v>
      </c>
    </row>
    <row r="48" spans="1:10" ht="15">
      <c r="A48" s="18"/>
      <c r="B48" s="8"/>
      <c r="C48" s="8"/>
      <c r="D48" s="8"/>
      <c r="E48" s="8"/>
      <c r="F48" s="8"/>
      <c r="G48" s="8"/>
      <c r="H48" s="8"/>
      <c r="I48" s="8"/>
      <c r="J48" s="1"/>
    </row>
    <row r="49" spans="1:10" ht="15.75">
      <c r="A49" s="92" t="s">
        <v>225</v>
      </c>
      <c r="B49" s="11"/>
      <c r="C49" s="11"/>
      <c r="D49" s="11"/>
      <c r="E49" s="11"/>
      <c r="F49" s="11"/>
      <c r="G49" s="11" t="s">
        <v>229</v>
      </c>
      <c r="H49" s="11"/>
      <c r="I49" s="23"/>
      <c r="J49" s="12"/>
    </row>
    <row r="50" spans="1:10" ht="15.75" thickBot="1">
      <c r="A50" s="31" t="s">
        <v>128</v>
      </c>
      <c r="B50" s="32"/>
      <c r="C50" s="22" t="s">
        <v>129</v>
      </c>
      <c r="D50" s="22" t="s">
        <v>130</v>
      </c>
      <c r="E50" s="22" t="s">
        <v>131</v>
      </c>
      <c r="F50" s="22" t="s">
        <v>132</v>
      </c>
      <c r="G50" s="22" t="s">
        <v>133</v>
      </c>
      <c r="H50" s="22" t="s">
        <v>134</v>
      </c>
      <c r="I50" s="25" t="s">
        <v>135</v>
      </c>
      <c r="J50" s="12"/>
    </row>
    <row r="51" spans="1:10" ht="15.75" thickTop="1">
      <c r="A51" s="219" t="s">
        <v>267</v>
      </c>
      <c r="B51" s="220"/>
      <c r="C51" s="1">
        <f aca="true" t="shared" si="0" ref="C51:C57">SUM(D51:I51)</f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5">
        <v>0</v>
      </c>
      <c r="J51" s="54"/>
    </row>
    <row r="52" spans="1:10" ht="15">
      <c r="A52" s="217" t="s">
        <v>267</v>
      </c>
      <c r="B52" s="218"/>
      <c r="C52" s="1">
        <f t="shared" si="0"/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5">
        <v>0</v>
      </c>
      <c r="J52" s="54"/>
    </row>
    <row r="53" spans="1:10" ht="15">
      <c r="A53" s="217" t="s">
        <v>170</v>
      </c>
      <c r="B53" s="218"/>
      <c r="C53" s="1">
        <f t="shared" si="0"/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5">
        <v>0</v>
      </c>
      <c r="J53" s="54"/>
    </row>
    <row r="54" spans="1:10" ht="15">
      <c r="A54" s="217" t="s">
        <v>170</v>
      </c>
      <c r="B54" s="218"/>
      <c r="C54" s="1">
        <f t="shared" si="0"/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5">
        <v>0</v>
      </c>
      <c r="J54" s="54"/>
    </row>
    <row r="55" spans="1:10" ht="15">
      <c r="A55" s="217" t="s">
        <v>170</v>
      </c>
      <c r="B55" s="218"/>
      <c r="C55" s="1">
        <f t="shared" si="0"/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5">
        <v>0</v>
      </c>
      <c r="J55" s="54"/>
    </row>
    <row r="56" spans="1:10" ht="15">
      <c r="A56" s="61" t="s">
        <v>166</v>
      </c>
      <c r="B56" s="9"/>
      <c r="C56" s="1">
        <f t="shared" si="0"/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5">
        <v>0</v>
      </c>
      <c r="J56" s="54"/>
    </row>
    <row r="57" spans="1:10" ht="15.75" thickBot="1">
      <c r="A57" s="61" t="s">
        <v>167</v>
      </c>
      <c r="B57" s="9"/>
      <c r="C57" s="1">
        <f t="shared" si="0"/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5">
        <v>0</v>
      </c>
      <c r="J57" s="54"/>
    </row>
    <row r="58" spans="1:10" ht="15.75" thickTop="1">
      <c r="A58" s="53" t="s">
        <v>137</v>
      </c>
      <c r="B58" s="51"/>
      <c r="C58" s="50">
        <f aca="true" t="shared" si="1" ref="C58:I58">SUM(C51:C57)</f>
        <v>0</v>
      </c>
      <c r="D58" s="50">
        <f t="shared" si="1"/>
        <v>0</v>
      </c>
      <c r="E58" s="50">
        <f t="shared" si="1"/>
        <v>0</v>
      </c>
      <c r="F58" s="50">
        <f t="shared" si="1"/>
        <v>0</v>
      </c>
      <c r="G58" s="50">
        <f t="shared" si="1"/>
        <v>0</v>
      </c>
      <c r="H58" s="50">
        <f t="shared" si="1"/>
        <v>0</v>
      </c>
      <c r="I58" s="52">
        <f t="shared" si="1"/>
        <v>0</v>
      </c>
      <c r="J58" s="12"/>
    </row>
    <row r="59" spans="1:10" ht="15">
      <c r="A59" s="19" t="s">
        <v>138</v>
      </c>
      <c r="B59" s="20"/>
      <c r="C59" s="20">
        <f>SUM(D59:J59)</f>
        <v>0</v>
      </c>
      <c r="D59" s="20">
        <f>$D58*0.25</f>
        <v>0</v>
      </c>
      <c r="E59" s="20">
        <f>$E58*0.15</f>
        <v>0</v>
      </c>
      <c r="F59" s="20">
        <f>$F58*0.1071</f>
        <v>0</v>
      </c>
      <c r="G59" s="20">
        <f>$G58*0.075</f>
        <v>0</v>
      </c>
      <c r="H59" s="20">
        <f>$H58*0.05</f>
        <v>0</v>
      </c>
      <c r="I59" s="29">
        <f>$I58*0.0375</f>
        <v>0</v>
      </c>
      <c r="J59" s="12"/>
    </row>
  </sheetData>
  <sheetProtection/>
  <mergeCells count="18">
    <mergeCell ref="A54:B54"/>
    <mergeCell ref="A55:B55"/>
    <mergeCell ref="G41:H41"/>
    <mergeCell ref="G42:H42"/>
    <mergeCell ref="G43:H43"/>
    <mergeCell ref="A51:B51"/>
    <mergeCell ref="A52:B52"/>
    <mergeCell ref="A53:B53"/>
    <mergeCell ref="A2:J2"/>
    <mergeCell ref="A39:D39"/>
    <mergeCell ref="A40:D40"/>
    <mergeCell ref="A41:D41"/>
    <mergeCell ref="A42:D42"/>
    <mergeCell ref="G36:H36"/>
    <mergeCell ref="G37:H37"/>
    <mergeCell ref="G38:H38"/>
    <mergeCell ref="G39:H39"/>
    <mergeCell ref="G40:H40"/>
  </mergeCells>
  <printOptions horizontalCentered="1"/>
  <pageMargins left="0.5" right="0.25" top="0.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="110" zoomScaleNormal="110" zoomScalePageLayoutView="0" workbookViewId="0" topLeftCell="A1">
      <selection activeCell="B1" sqref="B1"/>
    </sheetView>
  </sheetViews>
  <sheetFormatPr defaultColWidth="8.88671875" defaultRowHeight="15"/>
  <cols>
    <col min="1" max="1" width="42.5546875" style="0" customWidth="1"/>
    <col min="2" max="4" width="9.77734375" style="0" customWidth="1"/>
    <col min="5" max="5" width="11.21484375" style="0" customWidth="1"/>
  </cols>
  <sheetData>
    <row r="1" spans="1:5" ht="16.5">
      <c r="A1" s="91" t="s">
        <v>255</v>
      </c>
      <c r="B1" s="63" t="s">
        <v>176</v>
      </c>
      <c r="C1" s="11"/>
      <c r="D1" s="11"/>
      <c r="E1" s="84" t="s">
        <v>176</v>
      </c>
    </row>
    <row r="2" spans="1:5" ht="15">
      <c r="A2" s="79"/>
      <c r="B2" s="13"/>
      <c r="C2" s="13"/>
      <c r="D2" s="13" t="s">
        <v>10</v>
      </c>
      <c r="E2" s="24">
        <f ca="1">NOW()</f>
        <v>43387.89437233796</v>
      </c>
    </row>
    <row r="3" spans="1:5" ht="15">
      <c r="A3" s="14" t="s">
        <v>143</v>
      </c>
      <c r="B3" s="86">
        <f>'Tax Planner'!B3</f>
        <v>2</v>
      </c>
      <c r="D3" s="64" t="s">
        <v>164</v>
      </c>
      <c r="E3" s="202">
        <f>('Tax Planner'!E3)</f>
        <v>2</v>
      </c>
    </row>
    <row r="4" spans="1:5" ht="16.5" thickBot="1">
      <c r="A4" s="87" t="s">
        <v>222</v>
      </c>
      <c r="B4" s="22" t="s">
        <v>24</v>
      </c>
      <c r="C4" s="22" t="s">
        <v>25</v>
      </c>
      <c r="D4" s="22" t="s">
        <v>26</v>
      </c>
      <c r="E4" s="25" t="s">
        <v>27</v>
      </c>
    </row>
    <row r="5" ht="15.75" thickTop="1"/>
    <row r="6" spans="1:5" ht="15">
      <c r="A6" s="83" t="s">
        <v>192</v>
      </c>
      <c r="B6" s="201">
        <f>('Tax Planner'!B46)</f>
        <v>-24000</v>
      </c>
      <c r="C6" s="201">
        <f>('Tax Planner'!C46)</f>
        <v>-24000</v>
      </c>
      <c r="D6" s="201">
        <f>('Tax Planner'!D46)</f>
        <v>-24000</v>
      </c>
      <c r="E6" s="201">
        <f>('Tax Planner'!E46)</f>
        <v>-24000</v>
      </c>
    </row>
    <row r="7" spans="1:5" ht="15">
      <c r="A7" s="83" t="s">
        <v>193</v>
      </c>
      <c r="B7" s="206">
        <v>0</v>
      </c>
      <c r="C7" s="207">
        <f>+B7</f>
        <v>0</v>
      </c>
      <c r="D7" s="203">
        <v>0</v>
      </c>
      <c r="E7" s="204">
        <f>+D7</f>
        <v>0</v>
      </c>
    </row>
    <row r="10" spans="1:5" ht="15">
      <c r="A10" s="83" t="s">
        <v>228</v>
      </c>
      <c r="B10" s="201">
        <f>IF(('Tax Planner'!B19)&gt;25000,('Tax Planner'!B19-25000),0)*0.8</f>
        <v>0</v>
      </c>
      <c r="C10" s="201">
        <f>IF(('Tax Planner'!C19)&gt;25000,('Tax Planner'!C19-25000),0)*0.8</f>
        <v>0</v>
      </c>
      <c r="D10" s="201">
        <f>IF(('Tax Planner'!D19)&gt;25000,('Tax Planner'!D19-25000),0)*0.8</f>
        <v>0</v>
      </c>
      <c r="E10" s="201">
        <f>IF(('Tax Planner'!E19)&gt;25000,('Tax Planner'!E19-25000),0)*0.8</f>
        <v>0</v>
      </c>
    </row>
    <row r="11" spans="1:5" ht="15">
      <c r="A11" s="88" t="s">
        <v>227</v>
      </c>
      <c r="B11" s="208">
        <v>0</v>
      </c>
      <c r="C11" s="207">
        <f>+B11</f>
        <v>0</v>
      </c>
      <c r="D11" s="203">
        <v>0</v>
      </c>
      <c r="E11" s="204">
        <f>+D11</f>
        <v>0</v>
      </c>
    </row>
    <row r="12" spans="1:5" ht="15">
      <c r="A12" s="83" t="s">
        <v>219</v>
      </c>
      <c r="B12">
        <f>SUM(B6:B11)</f>
        <v>-24000</v>
      </c>
      <c r="C12">
        <f>SUM(C6:C11)</f>
        <v>-24000</v>
      </c>
      <c r="D12">
        <f>SUM(D6:D11)</f>
        <v>-24000</v>
      </c>
      <c r="E12">
        <f>SUM(E6:E11)</f>
        <v>-24000</v>
      </c>
    </row>
    <row r="13" ht="15">
      <c r="B13" s="86"/>
    </row>
    <row r="14" spans="1:5" ht="15">
      <c r="A14" s="83" t="s">
        <v>194</v>
      </c>
      <c r="B14" s="206">
        <v>0</v>
      </c>
      <c r="C14" s="207">
        <f aca="true" t="shared" si="0" ref="C14:E20">+B14</f>
        <v>0</v>
      </c>
      <c r="D14" s="203">
        <v>0</v>
      </c>
      <c r="E14" s="204">
        <f t="shared" si="0"/>
        <v>0</v>
      </c>
    </row>
    <row r="15" spans="1:5" ht="15">
      <c r="A15" s="83" t="s">
        <v>195</v>
      </c>
      <c r="B15" s="206">
        <v>0</v>
      </c>
      <c r="C15" s="207">
        <f t="shared" si="0"/>
        <v>0</v>
      </c>
      <c r="D15" s="203">
        <v>0</v>
      </c>
      <c r="E15" s="204">
        <f t="shared" si="0"/>
        <v>0</v>
      </c>
    </row>
    <row r="16" spans="1:5" ht="15">
      <c r="A16" s="83" t="s">
        <v>196</v>
      </c>
      <c r="B16" s="206">
        <v>0</v>
      </c>
      <c r="C16" s="207">
        <f t="shared" si="0"/>
        <v>0</v>
      </c>
      <c r="D16" s="203">
        <v>0</v>
      </c>
      <c r="E16" s="204">
        <f t="shared" si="0"/>
        <v>0</v>
      </c>
    </row>
    <row r="17" spans="1:5" ht="15">
      <c r="A17" s="98" t="s">
        <v>254</v>
      </c>
      <c r="B17" s="206">
        <v>0</v>
      </c>
      <c r="C17" s="207">
        <f t="shared" si="0"/>
        <v>0</v>
      </c>
      <c r="D17" s="203">
        <v>0</v>
      </c>
      <c r="E17" s="204">
        <f t="shared" si="0"/>
        <v>0</v>
      </c>
    </row>
    <row r="18" spans="1:5" ht="15">
      <c r="A18" s="83" t="s">
        <v>197</v>
      </c>
      <c r="B18" s="206">
        <v>0</v>
      </c>
      <c r="C18" s="207">
        <f t="shared" si="0"/>
        <v>0</v>
      </c>
      <c r="D18" s="203">
        <v>0</v>
      </c>
      <c r="E18" s="204">
        <f t="shared" si="0"/>
        <v>0</v>
      </c>
    </row>
    <row r="19" spans="1:5" ht="15">
      <c r="A19" s="97" t="s">
        <v>257</v>
      </c>
      <c r="B19" s="206">
        <v>0</v>
      </c>
      <c r="C19" s="207">
        <f t="shared" si="0"/>
        <v>0</v>
      </c>
      <c r="D19" s="203">
        <v>0</v>
      </c>
      <c r="E19" s="204">
        <f t="shared" si="0"/>
        <v>0</v>
      </c>
    </row>
    <row r="20" spans="1:5" ht="15">
      <c r="A20" s="98" t="s">
        <v>258</v>
      </c>
      <c r="B20" s="206">
        <v>0</v>
      </c>
      <c r="C20" s="207">
        <f t="shared" si="0"/>
        <v>0</v>
      </c>
      <c r="D20" s="203">
        <v>0</v>
      </c>
      <c r="E20" s="204">
        <f t="shared" si="0"/>
        <v>0</v>
      </c>
    </row>
    <row r="21" spans="1:5" ht="15">
      <c r="A21" s="83" t="s">
        <v>218</v>
      </c>
      <c r="B21">
        <f>SUM(B14:B20)</f>
        <v>0</v>
      </c>
      <c r="C21">
        <f>SUM(C14:C20)</f>
        <v>0</v>
      </c>
      <c r="D21">
        <f>SUM(D14:D20)</f>
        <v>0</v>
      </c>
      <c r="E21">
        <f>SUM(E14:E20)</f>
        <v>0</v>
      </c>
    </row>
    <row r="23" spans="1:5" ht="15">
      <c r="A23" s="83" t="s">
        <v>221</v>
      </c>
      <c r="B23">
        <f>+B12-B21</f>
        <v>-24000</v>
      </c>
      <c r="C23">
        <f>+C12-C21</f>
        <v>-24000</v>
      </c>
      <c r="D23">
        <f>+D12-D21</f>
        <v>-24000</v>
      </c>
      <c r="E23">
        <f>+E12-E21</f>
        <v>-24000</v>
      </c>
    </row>
    <row r="24" spans="1:5" ht="15">
      <c r="A24" s="83" t="s">
        <v>220</v>
      </c>
      <c r="B24" s="201">
        <f>IF($B$3=2,'18Tax Tables'!AB28,'18Tax Tables'!AG28)</f>
        <v>0</v>
      </c>
      <c r="C24" s="201">
        <f>IF($B$3=2,'18Tax Tables'!AC28,'18Tax Tables'!AH28)</f>
        <v>0</v>
      </c>
      <c r="D24" s="201">
        <f>IF($B$3=2,'18Tax Tables'!AD28,'18Tax Tables'!AI28)</f>
        <v>0</v>
      </c>
      <c r="E24" s="201">
        <f>IF($B$3=2,'18Tax Tables'!AE28,'18Tax Tables'!AJ28)</f>
        <v>0</v>
      </c>
    </row>
    <row r="25" ht="15">
      <c r="A25" t="s">
        <v>176</v>
      </c>
    </row>
    <row r="26" spans="1:5" ht="15">
      <c r="A26" s="83" t="s">
        <v>202</v>
      </c>
      <c r="B26" s="206">
        <v>0</v>
      </c>
      <c r="C26" s="207">
        <f aca="true" t="shared" si="1" ref="C26:E27">+B26</f>
        <v>0</v>
      </c>
      <c r="D26" s="203">
        <v>0</v>
      </c>
      <c r="E26" s="204">
        <f t="shared" si="1"/>
        <v>0</v>
      </c>
    </row>
    <row r="27" spans="1:5" ht="15">
      <c r="A27" s="83" t="s">
        <v>203</v>
      </c>
      <c r="B27" s="206">
        <v>0</v>
      </c>
      <c r="C27" s="207">
        <f t="shared" si="1"/>
        <v>0</v>
      </c>
      <c r="D27" s="203">
        <v>0</v>
      </c>
      <c r="E27" s="204">
        <f t="shared" si="1"/>
        <v>0</v>
      </c>
    </row>
    <row r="28" spans="1:5" ht="15">
      <c r="A28" s="83" t="s">
        <v>204</v>
      </c>
      <c r="B28" s="206">
        <v>0</v>
      </c>
      <c r="C28" s="207">
        <f aca="true" t="shared" si="2" ref="C28:E29">+B28</f>
        <v>0</v>
      </c>
      <c r="D28" s="203">
        <v>0</v>
      </c>
      <c r="E28" s="204">
        <f t="shared" si="2"/>
        <v>0</v>
      </c>
    </row>
    <row r="29" spans="1:5" ht="15">
      <c r="A29" s="83" t="s">
        <v>205</v>
      </c>
      <c r="B29" s="206">
        <v>0</v>
      </c>
      <c r="C29" s="207">
        <f t="shared" si="2"/>
        <v>0</v>
      </c>
      <c r="D29" s="203">
        <v>0</v>
      </c>
      <c r="E29" s="204">
        <f t="shared" si="2"/>
        <v>0</v>
      </c>
    </row>
    <row r="30" spans="1:5" ht="15">
      <c r="A30" s="83" t="s">
        <v>206</v>
      </c>
      <c r="B30">
        <f>SUM(B26:B29)</f>
        <v>0</v>
      </c>
      <c r="C30">
        <f>SUM(C26:C29)</f>
        <v>0</v>
      </c>
      <c r="D30">
        <f>SUM(D26:D29)</f>
        <v>0</v>
      </c>
      <c r="E30">
        <f>SUM(E26:E29)</f>
        <v>0</v>
      </c>
    </row>
    <row r="32" spans="1:5" ht="15">
      <c r="A32" s="83" t="s">
        <v>207</v>
      </c>
      <c r="B32">
        <f>+B24-B30</f>
        <v>0</v>
      </c>
      <c r="C32">
        <f>+C24-C30</f>
        <v>0</v>
      </c>
      <c r="D32">
        <f>+D24-D30</f>
        <v>0</v>
      </c>
      <c r="E32">
        <f>+E24-E30</f>
        <v>0</v>
      </c>
    </row>
    <row r="34" spans="1:5" ht="15">
      <c r="A34" s="83" t="s">
        <v>208</v>
      </c>
      <c r="B34" s="206">
        <v>0</v>
      </c>
      <c r="C34" s="207">
        <f>+B34</f>
        <v>0</v>
      </c>
      <c r="D34" s="203">
        <v>0</v>
      </c>
      <c r="E34" s="204">
        <f>+D34</f>
        <v>0</v>
      </c>
    </row>
    <row r="35" spans="1:5" ht="15">
      <c r="A35" s="83" t="s">
        <v>209</v>
      </c>
      <c r="B35">
        <f>B32+B34</f>
        <v>0</v>
      </c>
      <c r="C35">
        <f>C32+C34</f>
        <v>0</v>
      </c>
      <c r="D35">
        <f>D32+D34</f>
        <v>0</v>
      </c>
      <c r="E35">
        <f>E32+E34</f>
        <v>0</v>
      </c>
    </row>
    <row r="37" spans="1:5" ht="15">
      <c r="A37" s="83" t="s">
        <v>210</v>
      </c>
      <c r="B37" s="206">
        <v>0</v>
      </c>
      <c r="C37" s="209">
        <f aca="true" t="shared" si="3" ref="C37:E39">+B37</f>
        <v>0</v>
      </c>
      <c r="D37" s="203">
        <v>0</v>
      </c>
      <c r="E37" s="205">
        <f t="shared" si="3"/>
        <v>0</v>
      </c>
    </row>
    <row r="38" spans="1:5" ht="15">
      <c r="A38" s="83" t="s">
        <v>211</v>
      </c>
      <c r="B38" s="206">
        <v>0</v>
      </c>
      <c r="C38" s="207">
        <f t="shared" si="3"/>
        <v>0</v>
      </c>
      <c r="D38" s="203">
        <v>0</v>
      </c>
      <c r="E38" s="204">
        <f t="shared" si="3"/>
        <v>0</v>
      </c>
    </row>
    <row r="39" spans="1:5" ht="15">
      <c r="A39" s="83" t="s">
        <v>212</v>
      </c>
      <c r="B39" s="206">
        <v>0</v>
      </c>
      <c r="C39" s="207">
        <f t="shared" si="3"/>
        <v>0</v>
      </c>
      <c r="D39" s="203">
        <v>0</v>
      </c>
      <c r="E39" s="204">
        <f t="shared" si="3"/>
        <v>0</v>
      </c>
    </row>
    <row r="40" spans="1:5" ht="15">
      <c r="A40" s="83" t="s">
        <v>213</v>
      </c>
      <c r="B40" s="200">
        <f>('Tax Planner'!B133)</f>
        <v>0</v>
      </c>
      <c r="C40" s="200">
        <f>('Tax Planner'!C133)</f>
        <v>0</v>
      </c>
      <c r="D40" s="200">
        <f>('Tax Planner'!D133)</f>
        <v>0</v>
      </c>
      <c r="E40" s="200">
        <f>('Tax Planner'!E133)</f>
        <v>0</v>
      </c>
    </row>
    <row r="41" spans="1:5" ht="15">
      <c r="A41" s="83" t="s">
        <v>214</v>
      </c>
      <c r="B41" s="206">
        <v>0</v>
      </c>
      <c r="C41" s="207">
        <f>+B41</f>
        <v>0</v>
      </c>
      <c r="D41" s="203">
        <v>0</v>
      </c>
      <c r="E41" s="204">
        <f>+D41</f>
        <v>0</v>
      </c>
    </row>
    <row r="42" spans="1:5" ht="15">
      <c r="A42" s="83" t="s">
        <v>217</v>
      </c>
      <c r="B42">
        <f>SUM(B37:B41)</f>
        <v>0</v>
      </c>
      <c r="C42">
        <f>SUM(C37:C41)</f>
        <v>0</v>
      </c>
      <c r="D42">
        <f>SUM(D37:D41)</f>
        <v>0</v>
      </c>
      <c r="E42">
        <f>SUM(E37:E41)</f>
        <v>0</v>
      </c>
    </row>
    <row r="44" spans="1:5" ht="15">
      <c r="A44" s="88" t="s">
        <v>224</v>
      </c>
      <c r="B44">
        <f>+B35-B42</f>
        <v>0</v>
      </c>
      <c r="C44">
        <f>+C35-C42</f>
        <v>0</v>
      </c>
      <c r="D44">
        <f>+D35-D42</f>
        <v>0</v>
      </c>
      <c r="E44">
        <f>+E35-E42</f>
        <v>0</v>
      </c>
    </row>
    <row r="45" ht="15">
      <c r="A45" s="83"/>
    </row>
    <row r="46" ht="15">
      <c r="D46" s="90"/>
    </row>
    <row r="47" spans="1:5" ht="15.75">
      <c r="A47" s="89" t="s">
        <v>223</v>
      </c>
      <c r="B47" s="85">
        <f>('Tax Planner'!B60)+B44</f>
        <v>0</v>
      </c>
      <c r="C47" s="85">
        <f>('Tax Planner'!C60)+C44</f>
        <v>0</v>
      </c>
      <c r="D47" s="85">
        <f>('Tax Planner'!D60)+D44</f>
        <v>0</v>
      </c>
      <c r="E47" s="85">
        <f>('Tax Planner'!E60)+E44</f>
        <v>0</v>
      </c>
    </row>
    <row r="49" ht="15">
      <c r="A49" s="83"/>
    </row>
    <row r="51" ht="15">
      <c r="A51" s="83"/>
    </row>
    <row r="52" ht="15">
      <c r="A52" s="83"/>
    </row>
    <row r="54" spans="1:5" ht="15">
      <c r="A54" s="88"/>
      <c r="B54" s="86"/>
      <c r="C54" s="86"/>
      <c r="D54" s="86"/>
      <c r="E54" s="86"/>
    </row>
  </sheetData>
  <sheetProtection/>
  <printOptions/>
  <pageMargins left="0.75" right="0.75" top="1" bottom="1" header="0.5" footer="0.5"/>
  <pageSetup fitToHeight="1" fitToWidth="1" horizontalDpi="300" verticalDpi="3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1"/>
  <sheetViews>
    <sheetView zoomScale="130" zoomScaleNormal="130" zoomScalePageLayoutView="0" workbookViewId="0" topLeftCell="A1">
      <selection activeCell="B3" sqref="B3"/>
    </sheetView>
  </sheetViews>
  <sheetFormatPr defaultColWidth="8.88671875" defaultRowHeight="15"/>
  <cols>
    <col min="1" max="1" width="35.10546875" style="0" customWidth="1"/>
    <col min="2" max="5" width="13.3359375" style="124" customWidth="1"/>
  </cols>
  <sheetData>
    <row r="1" spans="1:6" ht="24" customHeight="1">
      <c r="A1" s="91" t="s">
        <v>255</v>
      </c>
      <c r="B1" s="117" t="str">
        <f>'Sched.F'!F1</f>
        <v>NAME:</v>
      </c>
      <c r="C1" s="118" t="str">
        <f>IF('Sched.F'!G1=0," ",IF('Sched.F'!G1&gt;0,'Sched.F'!G1))</f>
        <v> </v>
      </c>
      <c r="D1" s="119"/>
      <c r="E1" s="120"/>
      <c r="F1" s="30"/>
    </row>
    <row r="2" spans="1:6" ht="21" customHeight="1">
      <c r="A2" s="185" t="s">
        <v>292</v>
      </c>
      <c r="B2" s="121"/>
      <c r="C2" s="121"/>
      <c r="D2" s="122" t="s">
        <v>240</v>
      </c>
      <c r="E2" s="123">
        <f ca="1">NOW()</f>
        <v>43387.89437233796</v>
      </c>
      <c r="F2" s="30"/>
    </row>
    <row r="3" spans="1:6" ht="15.75">
      <c r="A3" s="166" t="s">
        <v>243</v>
      </c>
      <c r="B3" s="101">
        <v>2</v>
      </c>
      <c r="D3" s="125" t="s">
        <v>226</v>
      </c>
      <c r="E3" s="102">
        <v>2</v>
      </c>
      <c r="F3" s="30"/>
    </row>
    <row r="4" spans="1:6" ht="15.75">
      <c r="A4" s="166" t="s">
        <v>242</v>
      </c>
      <c r="B4" s="99">
        <v>2</v>
      </c>
      <c r="D4" s="125" t="s">
        <v>226</v>
      </c>
      <c r="E4" s="100">
        <v>2</v>
      </c>
      <c r="F4" s="30"/>
    </row>
    <row r="5" spans="1:6" ht="16.5" thickBot="1">
      <c r="A5" s="167" t="s">
        <v>144</v>
      </c>
      <c r="B5" s="126" t="s">
        <v>250</v>
      </c>
      <c r="C5" s="126" t="s">
        <v>251</v>
      </c>
      <c r="D5" s="127" t="s">
        <v>252</v>
      </c>
      <c r="E5" s="128" t="s">
        <v>253</v>
      </c>
      <c r="F5" s="30"/>
    </row>
    <row r="6" spans="1:6" ht="15.75" hidden="1" thickTop="1">
      <c r="A6" s="168" t="s">
        <v>32</v>
      </c>
      <c r="B6" s="15" t="s">
        <v>33</v>
      </c>
      <c r="C6" s="15" t="s">
        <v>34</v>
      </c>
      <c r="D6" s="15" t="s">
        <v>34</v>
      </c>
      <c r="E6" s="26" t="s">
        <v>33</v>
      </c>
      <c r="F6" s="30"/>
    </row>
    <row r="7" spans="1:6" ht="15.75" thickTop="1">
      <c r="A7" s="168" t="s">
        <v>145</v>
      </c>
      <c r="B7" s="121">
        <f>'Sched.F'!$E$45</f>
        <v>0</v>
      </c>
      <c r="C7" s="121">
        <f>'Sched.F'!$E$45</f>
        <v>0</v>
      </c>
      <c r="D7" s="121">
        <f>'Sched.F'!$E$45</f>
        <v>0</v>
      </c>
      <c r="E7" s="129">
        <f>'Sched.F'!$E$45</f>
        <v>0</v>
      </c>
      <c r="F7" s="30"/>
    </row>
    <row r="8" spans="1:6" ht="15">
      <c r="A8" s="168" t="s">
        <v>44</v>
      </c>
      <c r="B8" s="121">
        <f>'Sched.F'!$F45</f>
        <v>0</v>
      </c>
      <c r="C8" s="121">
        <f>'Sched.F'!$F45</f>
        <v>0</v>
      </c>
      <c r="D8" s="121">
        <f>'Sched.F'!$F45</f>
        <v>0</v>
      </c>
      <c r="E8" s="129">
        <f>'Sched.F'!$F45</f>
        <v>0</v>
      </c>
      <c r="F8" s="30"/>
    </row>
    <row r="9" spans="1:6" ht="15">
      <c r="A9" s="75" t="s">
        <v>159</v>
      </c>
      <c r="B9" s="76">
        <v>0</v>
      </c>
      <c r="C9" s="76">
        <f>B9</f>
        <v>0</v>
      </c>
      <c r="D9" s="76">
        <f>C9</f>
        <v>0</v>
      </c>
      <c r="E9" s="70">
        <f>D9</f>
        <v>0</v>
      </c>
      <c r="F9" s="30"/>
    </row>
    <row r="10" spans="1:6" ht="15.75" thickBot="1">
      <c r="A10" s="75" t="s">
        <v>160</v>
      </c>
      <c r="B10" s="76">
        <v>0</v>
      </c>
      <c r="C10" s="76">
        <v>0</v>
      </c>
      <c r="D10" s="76">
        <v>0</v>
      </c>
      <c r="E10" s="70">
        <v>0</v>
      </c>
      <c r="F10" s="30"/>
    </row>
    <row r="11" spans="1:6" ht="15.75" hidden="1" thickBot="1">
      <c r="A11" s="168" t="s">
        <v>58</v>
      </c>
      <c r="B11" s="130" t="s">
        <v>11</v>
      </c>
      <c r="C11" s="130" t="s">
        <v>11</v>
      </c>
      <c r="D11" s="130" t="s">
        <v>11</v>
      </c>
      <c r="E11" s="131" t="s">
        <v>11</v>
      </c>
      <c r="F11" s="30"/>
    </row>
    <row r="12" spans="1:6" ht="17.25" thickBot="1" thickTop="1">
      <c r="A12" s="169" t="s">
        <v>146</v>
      </c>
      <c r="B12" s="132">
        <f>SUM(B7:B10)</f>
        <v>0</v>
      </c>
      <c r="C12" s="132">
        <f>SUM(C7:C10)</f>
        <v>0</v>
      </c>
      <c r="D12" s="132">
        <f>SUM(D7:D10)</f>
        <v>0</v>
      </c>
      <c r="E12" s="133">
        <f>SUM(E7:E10)</f>
        <v>0</v>
      </c>
      <c r="F12" s="30"/>
    </row>
    <row r="13" spans="1:6" ht="16.5" thickTop="1">
      <c r="A13" s="170" t="s">
        <v>147</v>
      </c>
      <c r="B13" s="121"/>
      <c r="C13" s="121"/>
      <c r="D13" s="121"/>
      <c r="E13" s="129"/>
      <c r="F13" s="30"/>
    </row>
    <row r="14" spans="1:6" ht="15" hidden="1">
      <c r="A14" s="168" t="s">
        <v>65</v>
      </c>
      <c r="B14" s="121"/>
      <c r="C14" s="121"/>
      <c r="D14" s="121"/>
      <c r="E14" s="129"/>
      <c r="F14" s="30"/>
    </row>
    <row r="15" spans="1:6" ht="15">
      <c r="A15" s="168" t="s">
        <v>148</v>
      </c>
      <c r="B15" s="121">
        <f>'Sched.F'!$I$45</f>
        <v>0</v>
      </c>
      <c r="C15" s="121">
        <f>'Sched.F'!$I$45</f>
        <v>0</v>
      </c>
      <c r="D15" s="121">
        <f>'Sched.F'!$I$45</f>
        <v>0</v>
      </c>
      <c r="E15" s="129">
        <f>'Sched.F'!$I$45</f>
        <v>0</v>
      </c>
      <c r="F15" s="30"/>
    </row>
    <row r="16" spans="1:6" ht="15">
      <c r="A16" s="168" t="s">
        <v>73</v>
      </c>
      <c r="B16" s="121">
        <f>'Sched.F'!$J$45</f>
        <v>0</v>
      </c>
      <c r="C16" s="121">
        <f>'Sched.F'!$J$45</f>
        <v>0</v>
      </c>
      <c r="D16" s="121">
        <f>'Sched.F'!$J$45</f>
        <v>0</v>
      </c>
      <c r="E16" s="129">
        <f>'Sched.F'!$J$45</f>
        <v>0</v>
      </c>
      <c r="F16" s="30"/>
    </row>
    <row r="17" spans="1:6" ht="15">
      <c r="A17" s="75" t="s">
        <v>161</v>
      </c>
      <c r="B17" s="76">
        <v>0</v>
      </c>
      <c r="C17" s="76">
        <f>B17</f>
        <v>0</v>
      </c>
      <c r="D17" s="76">
        <f aca="true" t="shared" si="0" ref="C17:E19">C17</f>
        <v>0</v>
      </c>
      <c r="E17" s="70">
        <f t="shared" si="0"/>
        <v>0</v>
      </c>
      <c r="F17" s="30"/>
    </row>
    <row r="18" spans="1:6" ht="15">
      <c r="A18" s="75" t="s">
        <v>162</v>
      </c>
      <c r="B18" s="76">
        <v>0</v>
      </c>
      <c r="C18" s="76">
        <f t="shared" si="0"/>
        <v>0</v>
      </c>
      <c r="D18" s="76">
        <f t="shared" si="0"/>
        <v>0</v>
      </c>
      <c r="E18" s="70">
        <f t="shared" si="0"/>
        <v>0</v>
      </c>
      <c r="F18" s="30"/>
    </row>
    <row r="19" spans="1:6" ht="15">
      <c r="A19" s="171" t="s">
        <v>256</v>
      </c>
      <c r="B19" s="76">
        <v>0</v>
      </c>
      <c r="C19" s="76">
        <f t="shared" si="0"/>
        <v>0</v>
      </c>
      <c r="D19" s="76">
        <f t="shared" si="0"/>
        <v>0</v>
      </c>
      <c r="E19" s="70">
        <f t="shared" si="0"/>
        <v>0</v>
      </c>
      <c r="F19" s="30"/>
    </row>
    <row r="20" spans="1:6" ht="15.75" thickBot="1">
      <c r="A20" s="172" t="s">
        <v>149</v>
      </c>
      <c r="B20" s="134">
        <f>'Sched.F'!D59+'Sched.F'!E59+'Sched.F'!F59+'Sched.F'!G59+'Sched.F'!H59+'Sched.F'!I59+'Sched.F'!J59</f>
        <v>0</v>
      </c>
      <c r="C20" s="33">
        <f>B20</f>
        <v>0</v>
      </c>
      <c r="D20" s="33">
        <f>B20</f>
        <v>0</v>
      </c>
      <c r="E20" s="34">
        <f>B20</f>
        <v>0</v>
      </c>
      <c r="F20" s="30"/>
    </row>
    <row r="21" spans="1:6" ht="15.75" hidden="1" thickTop="1">
      <c r="A21" s="168" t="s">
        <v>58</v>
      </c>
      <c r="B21" s="130" t="s">
        <v>11</v>
      </c>
      <c r="C21" s="130" t="s">
        <v>11</v>
      </c>
      <c r="D21" s="130" t="s">
        <v>11</v>
      </c>
      <c r="E21" s="131" t="s">
        <v>11</v>
      </c>
      <c r="F21" s="30"/>
    </row>
    <row r="22" spans="1:6" ht="17.25" thickBot="1" thickTop="1">
      <c r="A22" s="173" t="s">
        <v>237</v>
      </c>
      <c r="B22" s="135">
        <f>SUM(B15:B20)</f>
        <v>0</v>
      </c>
      <c r="C22" s="135">
        <f>SUM(C15:C20)</f>
        <v>0</v>
      </c>
      <c r="D22" s="135">
        <f>SUM(D15:D20)</f>
        <v>0</v>
      </c>
      <c r="E22" s="136">
        <f>SUM(E15:E20)</f>
        <v>0</v>
      </c>
      <c r="F22" s="30"/>
    </row>
    <row r="23" spans="1:6" ht="16.5" thickBot="1" thickTop="1">
      <c r="A23" s="168" t="s">
        <v>92</v>
      </c>
      <c r="B23" s="130" t="s">
        <v>93</v>
      </c>
      <c r="C23" s="130" t="s">
        <v>93</v>
      </c>
      <c r="D23" s="130" t="s">
        <v>93</v>
      </c>
      <c r="E23" s="131" t="s">
        <v>93</v>
      </c>
      <c r="F23" s="30"/>
    </row>
    <row r="24" spans="1:7" ht="17.25" thickBot="1" thickTop="1">
      <c r="A24" s="169" t="s">
        <v>96</v>
      </c>
      <c r="B24" s="132">
        <f>B12-B22</f>
        <v>0</v>
      </c>
      <c r="C24" s="132">
        <f>C12-C22</f>
        <v>0</v>
      </c>
      <c r="D24" s="132">
        <f>D12-D22</f>
        <v>0</v>
      </c>
      <c r="E24" s="133">
        <f>E12-E22</f>
        <v>0</v>
      </c>
      <c r="F24" s="104" t="s">
        <v>244</v>
      </c>
      <c r="G24" s="93"/>
    </row>
    <row r="25" spans="1:7" ht="16.5" thickTop="1">
      <c r="A25" s="174"/>
      <c r="B25" s="137" t="s">
        <v>244</v>
      </c>
      <c r="C25" s="137" t="s">
        <v>245</v>
      </c>
      <c r="D25" s="138" t="s">
        <v>246</v>
      </c>
      <c r="E25" s="139" t="s">
        <v>247</v>
      </c>
      <c r="F25" s="103" t="s">
        <v>248</v>
      </c>
      <c r="G25" s="93"/>
    </row>
    <row r="26" spans="1:6" ht="15.75">
      <c r="A26" s="174" t="s">
        <v>249</v>
      </c>
      <c r="B26" s="140">
        <f>B24*F26</f>
        <v>0</v>
      </c>
      <c r="C26" s="140">
        <f>C24*F26</f>
        <v>0</v>
      </c>
      <c r="D26" s="140">
        <f>D24*F29</f>
        <v>0</v>
      </c>
      <c r="E26" s="141">
        <f>E24*F29</f>
        <v>0</v>
      </c>
      <c r="F26" s="105">
        <v>0.5</v>
      </c>
    </row>
    <row r="27" spans="1:7" ht="15.75">
      <c r="A27" s="170" t="s">
        <v>99</v>
      </c>
      <c r="B27" s="130" t="s">
        <v>93</v>
      </c>
      <c r="C27" s="130" t="s">
        <v>93</v>
      </c>
      <c r="D27" s="130" t="s">
        <v>93</v>
      </c>
      <c r="E27" s="131" t="s">
        <v>93</v>
      </c>
      <c r="F27" s="106" t="s">
        <v>247</v>
      </c>
      <c r="G27" s="93"/>
    </row>
    <row r="28" spans="1:7" ht="15">
      <c r="A28" s="175" t="s">
        <v>230</v>
      </c>
      <c r="B28" s="108">
        <v>0</v>
      </c>
      <c r="C28" s="108">
        <f>B28</f>
        <v>0</v>
      </c>
      <c r="D28" s="109">
        <v>0</v>
      </c>
      <c r="E28" s="110">
        <f>D28</f>
        <v>0</v>
      </c>
      <c r="F28" s="106" t="s">
        <v>248</v>
      </c>
      <c r="G28" s="93"/>
    </row>
    <row r="29" spans="1:7" ht="15">
      <c r="A29" s="175" t="s">
        <v>231</v>
      </c>
      <c r="B29" s="108">
        <v>0</v>
      </c>
      <c r="C29" s="108">
        <f aca="true" t="shared" si="1" ref="C29:E31">+B29</f>
        <v>0</v>
      </c>
      <c r="D29" s="109">
        <v>0</v>
      </c>
      <c r="E29" s="110">
        <f t="shared" si="1"/>
        <v>0</v>
      </c>
      <c r="F29" s="107">
        <v>0.5</v>
      </c>
      <c r="G29" s="93"/>
    </row>
    <row r="30" spans="1:6" ht="15">
      <c r="A30" s="175" t="s">
        <v>232</v>
      </c>
      <c r="B30" s="108">
        <v>0</v>
      </c>
      <c r="C30" s="108">
        <f t="shared" si="1"/>
        <v>0</v>
      </c>
      <c r="D30" s="109">
        <v>0</v>
      </c>
      <c r="E30" s="110">
        <f t="shared" si="1"/>
        <v>0</v>
      </c>
      <c r="F30" s="30"/>
    </row>
    <row r="31" spans="1:6" ht="15">
      <c r="A31" s="175" t="s">
        <v>233</v>
      </c>
      <c r="B31" s="108">
        <v>0</v>
      </c>
      <c r="C31" s="108">
        <f t="shared" si="1"/>
        <v>0</v>
      </c>
      <c r="D31" s="109">
        <v>0</v>
      </c>
      <c r="E31" s="110">
        <f t="shared" si="1"/>
        <v>0</v>
      </c>
      <c r="F31" s="30"/>
    </row>
    <row r="32" spans="1:6" ht="15">
      <c r="A32" s="176" t="s">
        <v>234</v>
      </c>
      <c r="B32" s="108">
        <v>0</v>
      </c>
      <c r="C32" s="108">
        <f aca="true" t="shared" si="2" ref="C32:E33">B32</f>
        <v>0</v>
      </c>
      <c r="D32" s="109">
        <v>0</v>
      </c>
      <c r="E32" s="110">
        <f t="shared" si="2"/>
        <v>0</v>
      </c>
      <c r="F32" s="30"/>
    </row>
    <row r="33" spans="1:6" ht="15.75" thickBot="1">
      <c r="A33" s="175" t="s">
        <v>235</v>
      </c>
      <c r="B33" s="108">
        <v>0</v>
      </c>
      <c r="C33" s="108">
        <f t="shared" si="2"/>
        <v>0</v>
      </c>
      <c r="D33" s="109">
        <v>0</v>
      </c>
      <c r="E33" s="110">
        <f t="shared" si="2"/>
        <v>0</v>
      </c>
      <c r="F33" s="30"/>
    </row>
    <row r="34" spans="1:6" ht="17.25" thickBot="1" thickTop="1">
      <c r="A34" s="169" t="s">
        <v>110</v>
      </c>
      <c r="B34" s="132">
        <f>SUM(B26:B33)</f>
        <v>0</v>
      </c>
      <c r="C34" s="132">
        <f>SUM(C26:C33)</f>
        <v>0</v>
      </c>
      <c r="D34" s="132">
        <f>SUM(D26:D33)</f>
        <v>0</v>
      </c>
      <c r="E34" s="133">
        <f>SUM(E26:E33)</f>
        <v>0</v>
      </c>
      <c r="F34" s="30"/>
    </row>
    <row r="35" spans="1:6" ht="15.75" thickTop="1">
      <c r="A35" s="168" t="s">
        <v>272</v>
      </c>
      <c r="B35" s="108">
        <v>0</v>
      </c>
      <c r="C35" s="108">
        <f>B35</f>
        <v>0</v>
      </c>
      <c r="D35" s="109">
        <v>0</v>
      </c>
      <c r="E35" s="110">
        <f>D35</f>
        <v>0</v>
      </c>
      <c r="F35" s="30"/>
    </row>
    <row r="36" spans="1:6" ht="15">
      <c r="A36" s="210" t="s">
        <v>268</v>
      </c>
      <c r="B36" s="108">
        <v>0</v>
      </c>
      <c r="C36" s="108">
        <f>B36</f>
        <v>0</v>
      </c>
      <c r="D36" s="109">
        <v>0</v>
      </c>
      <c r="E36" s="110">
        <f>D36</f>
        <v>0</v>
      </c>
      <c r="F36" s="211"/>
    </row>
    <row r="37" spans="1:6" ht="15">
      <c r="A37" s="168" t="s">
        <v>269</v>
      </c>
      <c r="B37" s="121">
        <f>(B59+B58)*0.5</f>
        <v>0</v>
      </c>
      <c r="C37" s="121">
        <f>(C59+C58)*0.5</f>
        <v>0</v>
      </c>
      <c r="D37" s="121">
        <f>(D59+D58)*0.5</f>
        <v>0</v>
      </c>
      <c r="E37" s="129">
        <f>(E59+E58)*0.5</f>
        <v>0</v>
      </c>
      <c r="F37" s="30"/>
    </row>
    <row r="38" spans="1:6" ht="15">
      <c r="A38" s="177" t="s">
        <v>270</v>
      </c>
      <c r="B38" s="108">
        <v>0</v>
      </c>
      <c r="C38" s="108">
        <f>B38</f>
        <v>0</v>
      </c>
      <c r="D38" s="109">
        <v>0</v>
      </c>
      <c r="E38" s="110">
        <f>D38</f>
        <v>0</v>
      </c>
      <c r="F38" s="30"/>
    </row>
    <row r="39" spans="1:6" ht="15.75" thickBot="1">
      <c r="A39" s="177" t="s">
        <v>271</v>
      </c>
      <c r="B39" s="108">
        <v>0</v>
      </c>
      <c r="C39" s="108">
        <f>+B39</f>
        <v>0</v>
      </c>
      <c r="D39" s="109">
        <v>0</v>
      </c>
      <c r="E39" s="110">
        <f>+D39</f>
        <v>0</v>
      </c>
      <c r="F39" s="30"/>
    </row>
    <row r="40" spans="1:6" ht="17.25" thickBot="1" thickTop="1">
      <c r="A40" s="169" t="s">
        <v>273</v>
      </c>
      <c r="B40" s="132">
        <f>B34-B35-B37-B38-B39-B36</f>
        <v>0</v>
      </c>
      <c r="C40" s="132">
        <f>C34-C35-C37-C38-C39-C36</f>
        <v>0</v>
      </c>
      <c r="D40" s="132">
        <f>D34-D35-D37-D38-D39-D36</f>
        <v>0</v>
      </c>
      <c r="E40" s="132">
        <f>E34-E35-E37-E38-E39-E36</f>
        <v>0</v>
      </c>
      <c r="F40" s="12"/>
    </row>
    <row r="41" spans="1:6" ht="15.75" hidden="1" thickTop="1">
      <c r="A41" s="168" t="s">
        <v>121</v>
      </c>
      <c r="B41" s="130" t="s">
        <v>122</v>
      </c>
      <c r="C41" s="130" t="s">
        <v>122</v>
      </c>
      <c r="D41" s="130" t="s">
        <v>122</v>
      </c>
      <c r="E41" s="131" t="s">
        <v>122</v>
      </c>
      <c r="F41" s="30"/>
    </row>
    <row r="42" spans="1:6" ht="15.75" thickTop="1">
      <c r="A42" s="177" t="s">
        <v>274</v>
      </c>
      <c r="B42" s="121">
        <f>IF($B$3=2,24000,12000)</f>
        <v>24000</v>
      </c>
      <c r="C42" s="121">
        <f>IF($B$3=2,24000,12000)</f>
        <v>24000</v>
      </c>
      <c r="D42" s="121">
        <f>IF($B$4=2,24000,12000)</f>
        <v>24000</v>
      </c>
      <c r="E42" s="129">
        <f>IF($B$4=2,24000,12000)</f>
        <v>24000</v>
      </c>
      <c r="F42" s="30"/>
    </row>
    <row r="43" spans="1:6" ht="15">
      <c r="A43" s="168" t="s">
        <v>275</v>
      </c>
      <c r="B43" s="108">
        <v>0</v>
      </c>
      <c r="C43" s="108">
        <f>+B43</f>
        <v>0</v>
      </c>
      <c r="D43" s="109">
        <v>0</v>
      </c>
      <c r="E43" s="110">
        <f>+D43</f>
        <v>0</v>
      </c>
      <c r="F43" s="30"/>
    </row>
    <row r="44" spans="1:6" ht="15">
      <c r="A44" s="168" t="s">
        <v>276</v>
      </c>
      <c r="B44" s="121">
        <f>+E3+B3</f>
        <v>4</v>
      </c>
      <c r="C44" s="121">
        <f>B44</f>
        <v>4</v>
      </c>
      <c r="D44" s="121">
        <f>+E4+B4</f>
        <v>4</v>
      </c>
      <c r="E44" s="129">
        <f>D44</f>
        <v>4</v>
      </c>
      <c r="F44" s="30"/>
    </row>
    <row r="45" spans="1:6" ht="15.75" thickBot="1">
      <c r="A45" s="177" t="s">
        <v>277</v>
      </c>
      <c r="B45" s="121">
        <f>B44*0</f>
        <v>0</v>
      </c>
      <c r="C45" s="121">
        <f>C44*0</f>
        <v>0</v>
      </c>
      <c r="D45" s="121">
        <f>D44*0</f>
        <v>0</v>
      </c>
      <c r="E45" s="129">
        <f>E44*0</f>
        <v>0</v>
      </c>
      <c r="F45" s="30"/>
    </row>
    <row r="46" spans="1:6" ht="17.25" thickBot="1" thickTop="1">
      <c r="A46" s="169" t="s">
        <v>278</v>
      </c>
      <c r="B46" s="132">
        <f>B40-B43-B45-B42</f>
        <v>-24000</v>
      </c>
      <c r="C46" s="132">
        <f>C40-C43-C45-C42</f>
        <v>-24000</v>
      </c>
      <c r="D46" s="132">
        <f>D40-D43-D45-D42</f>
        <v>-24000</v>
      </c>
      <c r="E46" s="133">
        <f>E40-E43-E45-E42</f>
        <v>-24000</v>
      </c>
      <c r="F46" s="30"/>
    </row>
    <row r="47" spans="1:6" ht="15.75" hidden="1" thickTop="1">
      <c r="A47" s="178" t="s">
        <v>126</v>
      </c>
      <c r="B47" s="130" t="s">
        <v>126</v>
      </c>
      <c r="C47" s="130" t="s">
        <v>126</v>
      </c>
      <c r="D47" s="130" t="s">
        <v>126</v>
      </c>
      <c r="E47" s="131" t="s">
        <v>126</v>
      </c>
      <c r="F47" s="30"/>
    </row>
    <row r="48" spans="1:6" ht="15.75" thickTop="1">
      <c r="A48" s="168" t="s">
        <v>279</v>
      </c>
      <c r="B48" s="142">
        <f>IF($B$3=2,('18Tax Tables'!R30+'18Tax Tables'!R69),'18Tax Tables'!W30+'18Tax Tables'!W69)</f>
        <v>0</v>
      </c>
      <c r="C48" s="142">
        <f>IF($B$3=2,('18Tax Tables'!S30+'18Tax Tables'!S69),'18Tax Tables'!X30+'18Tax Tables'!X69)</f>
        <v>0</v>
      </c>
      <c r="D48" s="142">
        <f>IF($B$4=2,('18Tax Tables'!T30+'18Tax Tables'!T69),'18Tax Tables'!Y30+'18Tax Tables'!Y69)</f>
        <v>0</v>
      </c>
      <c r="E48" s="143">
        <f>IF($B$4=2,('18Tax Tables'!U30+'18Tax Tables'!U69),'18Tax Tables'!Z30+'18Tax Tables'!Z69)</f>
        <v>0</v>
      </c>
      <c r="F48" s="30"/>
    </row>
    <row r="49" spans="1:6" ht="15">
      <c r="A49" s="177" t="s">
        <v>239</v>
      </c>
      <c r="B49" s="108">
        <v>0</v>
      </c>
      <c r="C49" s="108">
        <f>B49</f>
        <v>0</v>
      </c>
      <c r="D49" s="109">
        <v>0</v>
      </c>
      <c r="E49" s="110">
        <f>D49</f>
        <v>0</v>
      </c>
      <c r="F49" s="30"/>
    </row>
    <row r="50" spans="1:6" ht="15">
      <c r="A50" s="168" t="s">
        <v>280</v>
      </c>
      <c r="B50" s="121">
        <f>IF($B$3=2,IF((B$28+B$30)&gt;3500,0,IF(B$40&gt;(+B$26+B$32+B$33),MINA('18Tax Tables'!$AX$3,'18Tax Tables'!AM$3),'18Tax Tables'!AM$3)),IF((B$28+B$30)&gt;3500,0,IF(B$40&gt;(+B$26+B$32+B$33),MINA('18Tax Tables'!BN$3,'18Tax Tables'!BC$3),'18Tax Tables'!BC$3)))</f>
        <v>0</v>
      </c>
      <c r="C50" s="121">
        <f>IF($B$3=2,IF((C$28+C$30)&gt;3500,0,IF(C$40&gt;(+C$24+C$32+C$33),MINA('18Tax Tables'!$AY$3,'18Tax Tables'!AN$3),'18Tax Tables'!AN$3)),IF((C$28+C$30)&gt;3500,0,IF(C$40&gt;(+C$24+C$32+C$33),MINA('18Tax Tables'!BO$3,'18Tax Tables'!BD$3),'18Tax Tables'!BD$3)))</f>
        <v>0</v>
      </c>
      <c r="D50" s="121">
        <f>IF($B$4=2,IF((D$28+D$30)&gt;3500,0,IF(D$40&gt;(+D$24+D$32+D$33),MINA('18Tax Tables'!$AZ$3,'18Tax Tables'!AO$3),'18Tax Tables'!AO$3)),IF((D$28+D$30)&gt;3500,0,IF(D$40&gt;(+D$24+D$32+D$33),MINA('18Tax Tables'!BP$3,'18Tax Tables'!BE$3),'18Tax Tables'!BE$3)))</f>
        <v>0</v>
      </c>
      <c r="E50" s="129">
        <f>IF($B$4=2,IF((E$28+E$30)&gt;3500,0,IF(E$40&gt;(+E$24+E$32+E$33),MINA('18Tax Tables'!$BA$3,'18Tax Tables'!AP$3),'18Tax Tables'!AP$3)),IF((E$28+E$30)&gt;3500,0,IF(E$40&gt;(+E$24+E$32+E$33),MINA('18Tax Tables'!BQ$3,'18Tax Tables'!BF$3),'18Tax Tables'!BF$3)))</f>
        <v>0</v>
      </c>
      <c r="F50" s="30"/>
    </row>
    <row r="51" spans="1:6" ht="15">
      <c r="A51" s="168" t="s">
        <v>281</v>
      </c>
      <c r="B51" s="108">
        <v>0</v>
      </c>
      <c r="C51" s="108">
        <f>B51</f>
        <v>0</v>
      </c>
      <c r="D51" s="109">
        <v>0</v>
      </c>
      <c r="E51" s="110">
        <f>D51</f>
        <v>0</v>
      </c>
      <c r="F51" s="30"/>
    </row>
    <row r="52" spans="1:6" ht="15.75" thickBot="1">
      <c r="A52" s="168" t="s">
        <v>282</v>
      </c>
      <c r="B52" s="108">
        <v>0</v>
      </c>
      <c r="C52" s="108">
        <f>B52</f>
        <v>0</v>
      </c>
      <c r="D52" s="109">
        <v>0</v>
      </c>
      <c r="E52" s="110">
        <f>D52</f>
        <v>0</v>
      </c>
      <c r="F52" s="30"/>
    </row>
    <row r="53" spans="1:6" ht="17.25" thickBot="1" thickTop="1">
      <c r="A53" s="169" t="s">
        <v>283</v>
      </c>
      <c r="B53" s="144">
        <f>IF(B46&lt;1,((+B48-(B50+B51+B52))),(+B48-(B49+B50+B51+B52)))</f>
        <v>0</v>
      </c>
      <c r="C53" s="144">
        <f>IF(C46&lt;1,((+C48-(C50+C51+C52))),(+C48-(C49+C50+C51+C52)))</f>
        <v>0</v>
      </c>
      <c r="D53" s="144">
        <f>IF(D46&lt;1,((+D48-(D50+D51+D52))),(+D48-(D49+D50+D51+D52)))</f>
        <v>0</v>
      </c>
      <c r="E53" s="145">
        <f>IF(E46&lt;1,((+E48-(E50+E51+E52))),(+E48-(E49+E50+E51+E52)))</f>
        <v>0</v>
      </c>
      <c r="F53" s="30"/>
    </row>
    <row r="54" spans="1:6" ht="15.75" thickTop="1">
      <c r="A54" s="177" t="s">
        <v>284</v>
      </c>
      <c r="B54" s="146">
        <v>128700</v>
      </c>
      <c r="C54" s="146">
        <v>128700</v>
      </c>
      <c r="D54" s="146">
        <v>128700</v>
      </c>
      <c r="E54" s="147">
        <v>128700</v>
      </c>
      <c r="F54" s="30"/>
    </row>
    <row r="55" spans="1:6" ht="15">
      <c r="A55" s="168" t="s">
        <v>285</v>
      </c>
      <c r="B55" s="67">
        <f>B32</f>
        <v>0</v>
      </c>
      <c r="C55" s="67">
        <f>C32</f>
        <v>0</v>
      </c>
      <c r="D55" s="67">
        <f>D32</f>
        <v>0</v>
      </c>
      <c r="E55" s="94">
        <f>E32</f>
        <v>0</v>
      </c>
      <c r="F55" s="30"/>
    </row>
    <row r="56" spans="1:6" ht="15">
      <c r="A56" s="168" t="s">
        <v>286</v>
      </c>
      <c r="B56" s="146">
        <f>B26</f>
        <v>0</v>
      </c>
      <c r="C56" s="146">
        <f>C26</f>
        <v>0</v>
      </c>
      <c r="D56" s="146">
        <f>D26</f>
        <v>0</v>
      </c>
      <c r="E56" s="147">
        <f>E26</f>
        <v>0</v>
      </c>
      <c r="F56" s="30"/>
    </row>
    <row r="57" spans="1:6" ht="15">
      <c r="A57" s="168" t="s">
        <v>287</v>
      </c>
      <c r="B57" s="146">
        <f>B56*0.9235</f>
        <v>0</v>
      </c>
      <c r="C57" s="146">
        <f>C56*0.9235</f>
        <v>0</v>
      </c>
      <c r="D57" s="146">
        <f>D56*0.9235</f>
        <v>0</v>
      </c>
      <c r="E57" s="147">
        <f>E56*0.9235</f>
        <v>0</v>
      </c>
      <c r="F57" s="30"/>
    </row>
    <row r="58" spans="1:6" ht="15">
      <c r="A58" s="168" t="s">
        <v>288</v>
      </c>
      <c r="B58" s="146">
        <f>IF(B68&lt;400,0,MINA(B68:B69)*0.124)</f>
        <v>0</v>
      </c>
      <c r="C58" s="146">
        <f>IF(C68&lt;400,0,MINA(C68:C69)*0.124)</f>
        <v>0</v>
      </c>
      <c r="D58" s="146">
        <f>IF(D68&lt;400,0,MINA(D68:D69)*0.124)</f>
        <v>0</v>
      </c>
      <c r="E58" s="147">
        <f>IF(E68&lt;400,0,MINA(E68:E69)*0.124)</f>
        <v>0</v>
      </c>
      <c r="F58" s="30"/>
    </row>
    <row r="59" spans="1:6" ht="15">
      <c r="A59" s="168" t="s">
        <v>289</v>
      </c>
      <c r="B59" s="146">
        <f>IF(B68&lt;400,0,MINA(B67:B68)*0.029)</f>
        <v>0</v>
      </c>
      <c r="C59" s="146">
        <f>IF(C68&lt;400,0,MINA(C67:C68)*0.029)</f>
        <v>0</v>
      </c>
      <c r="D59" s="146">
        <f>IF(D68&lt;400,0,MINA(D67:D68)*0.029)</f>
        <v>0</v>
      </c>
      <c r="E59" s="147">
        <f>IF(E68&lt;400,0,MINA(E67:E68)*0.029)</f>
        <v>0</v>
      </c>
      <c r="F59" s="30"/>
    </row>
    <row r="60" spans="1:5" ht="15.75">
      <c r="A60" s="174" t="s">
        <v>290</v>
      </c>
      <c r="B60" s="148">
        <f>B59+B58+B53</f>
        <v>0</v>
      </c>
      <c r="C60" s="148">
        <f>C59+C58+C53</f>
        <v>0</v>
      </c>
      <c r="D60" s="148">
        <f>D59+D58+D53</f>
        <v>0</v>
      </c>
      <c r="E60" s="149">
        <f>E59+E58+E53</f>
        <v>0</v>
      </c>
    </row>
    <row r="61" spans="1:6" ht="16.5" thickBot="1">
      <c r="A61" s="179" t="s">
        <v>291</v>
      </c>
      <c r="B61" s="150">
        <f>'State Planner'!B44</f>
        <v>0</v>
      </c>
      <c r="C61" s="150">
        <f>'State Planner'!C44</f>
        <v>0</v>
      </c>
      <c r="D61" s="150">
        <f>'State Planner'!D44</f>
        <v>0</v>
      </c>
      <c r="E61" s="151">
        <f>'State Planner'!E44</f>
        <v>0</v>
      </c>
      <c r="F61" s="93"/>
    </row>
    <row r="62" spans="1:6" ht="17.25" thickBot="1" thickTop="1">
      <c r="A62" s="180" t="s">
        <v>238</v>
      </c>
      <c r="B62" s="152">
        <f>B60+B61</f>
        <v>0</v>
      </c>
      <c r="C62" s="152">
        <f>C60+C61</f>
        <v>0</v>
      </c>
      <c r="D62" s="152">
        <f>D60+D61</f>
        <v>0</v>
      </c>
      <c r="E62" s="153">
        <f>E60+E61</f>
        <v>0</v>
      </c>
      <c r="F62" s="93"/>
    </row>
    <row r="63" spans="1:6" ht="15.75" thickTop="1">
      <c r="A63" s="51" t="s">
        <v>139</v>
      </c>
      <c r="B63" s="121" t="s">
        <v>176</v>
      </c>
      <c r="C63" s="121" t="s">
        <v>176</v>
      </c>
      <c r="D63" s="121" t="s">
        <v>176</v>
      </c>
      <c r="E63" s="154" t="s">
        <v>176</v>
      </c>
      <c r="F63" s="30"/>
    </row>
    <row r="64" spans="1:6" ht="15">
      <c r="A64" s="121"/>
      <c r="B64" s="146" t="s">
        <v>176</v>
      </c>
      <c r="C64" s="146" t="s">
        <v>176</v>
      </c>
      <c r="D64" s="146" t="s">
        <v>176</v>
      </c>
      <c r="E64" s="146" t="s">
        <v>176</v>
      </c>
      <c r="F64" s="30"/>
    </row>
    <row r="65" spans="1:6" ht="16.5" thickBot="1">
      <c r="A65" s="167" t="s">
        <v>176</v>
      </c>
      <c r="B65" s="155" t="s">
        <v>176</v>
      </c>
      <c r="C65" s="155" t="s">
        <v>176</v>
      </c>
      <c r="D65" s="155" t="s">
        <v>176</v>
      </c>
      <c r="E65" s="156" t="s">
        <v>176</v>
      </c>
      <c r="F65" s="30"/>
    </row>
    <row r="66" spans="1:6" ht="15.75" thickTop="1">
      <c r="A66" s="17" t="s">
        <v>176</v>
      </c>
      <c r="B66" s="15"/>
      <c r="C66" s="15"/>
      <c r="D66" s="15"/>
      <c r="E66" s="26"/>
      <c r="F66" s="30"/>
    </row>
    <row r="67" spans="1:5" ht="15">
      <c r="A67" s="78"/>
      <c r="B67" s="121">
        <f>999000-B55</f>
        <v>999000</v>
      </c>
      <c r="C67" s="121">
        <f>999000-C55</f>
        <v>999000</v>
      </c>
      <c r="D67" s="121">
        <f>999000-D55</f>
        <v>999000</v>
      </c>
      <c r="E67" s="129">
        <f>999000-E55</f>
        <v>999000</v>
      </c>
    </row>
    <row r="68" spans="1:5" ht="15">
      <c r="A68" s="168" t="s">
        <v>140</v>
      </c>
      <c r="B68" s="121">
        <f>B57</f>
        <v>0</v>
      </c>
      <c r="C68" s="121">
        <f>C57</f>
        <v>0</v>
      </c>
      <c r="D68" s="121">
        <f>D57</f>
        <v>0</v>
      </c>
      <c r="E68" s="129">
        <f>E57</f>
        <v>0</v>
      </c>
    </row>
    <row r="69" spans="1:5" ht="15">
      <c r="A69" s="181" t="s">
        <v>141</v>
      </c>
      <c r="B69" s="157">
        <f>B54-B55</f>
        <v>128700</v>
      </c>
      <c r="C69" s="157">
        <f>C54-C55</f>
        <v>128700</v>
      </c>
      <c r="D69" s="157">
        <f>D54-D55</f>
        <v>128700</v>
      </c>
      <c r="E69" s="158">
        <f>E54-E55</f>
        <v>128700</v>
      </c>
    </row>
    <row r="70" ht="15">
      <c r="A70" s="124"/>
    </row>
    <row r="71" ht="15">
      <c r="A71" s="124"/>
    </row>
    <row r="72" spans="1:13" ht="15.75" thickBot="1">
      <c r="A72" s="124"/>
      <c r="J72" s="65">
        <f>IF($B$3=2,'18Tax Tables'!$AB$28,'18Tax Tables'!$AG$28)</f>
        <v>0</v>
      </c>
      <c r="K72" s="65">
        <f>IF($B$3=2,'18Tax Tables'!AK39,'18Tax Tables'!AP40)</f>
        <v>0</v>
      </c>
      <c r="L72" s="65">
        <f>IF($B$3=2,'18Tax Tables'!AL40,'18Tax Tables'!AQ39)</f>
        <v>0</v>
      </c>
      <c r="M72" s="66">
        <f>IF($B$3=2,'18Tax Tables'!AM40,'18Tax Tables'!AR39)</f>
        <v>0</v>
      </c>
    </row>
    <row r="73" ht="15.75" thickTop="1">
      <c r="A73" s="124"/>
    </row>
    <row r="74" ht="15">
      <c r="A74" s="124"/>
    </row>
    <row r="75" ht="15">
      <c r="A75" s="124"/>
    </row>
    <row r="76" spans="1:5" ht="16.5">
      <c r="A76" s="182"/>
      <c r="B76" s="159" t="s">
        <v>176</v>
      </c>
      <c r="C76" s="160"/>
      <c r="D76" s="160"/>
      <c r="E76" s="161" t="s">
        <v>176</v>
      </c>
    </row>
    <row r="77" spans="1:5" ht="15">
      <c r="A77" s="95"/>
      <c r="B77" s="160"/>
      <c r="C77" s="160"/>
      <c r="D77" s="160"/>
      <c r="E77" s="162"/>
    </row>
    <row r="78" spans="1:5" ht="15">
      <c r="A78" s="159"/>
      <c r="B78" s="96"/>
      <c r="C78" s="163"/>
      <c r="D78" s="159"/>
      <c r="E78" s="96"/>
    </row>
    <row r="79" spans="1:5" ht="15.75">
      <c r="A79" s="183" t="s">
        <v>176</v>
      </c>
      <c r="B79" s="159"/>
      <c r="C79" s="159"/>
      <c r="D79" s="159"/>
      <c r="E79" s="159"/>
    </row>
    <row r="80" ht="15">
      <c r="A80" s="124"/>
    </row>
    <row r="81" ht="15">
      <c r="A81" s="184"/>
    </row>
    <row r="82" ht="15">
      <c r="A82" s="184"/>
    </row>
    <row r="83" ht="15">
      <c r="A83" s="124"/>
    </row>
    <row r="84" ht="15">
      <c r="A84" s="124"/>
    </row>
    <row r="85" ht="15">
      <c r="A85" s="184"/>
    </row>
    <row r="86" ht="15">
      <c r="A86" s="184"/>
    </row>
    <row r="87" ht="15">
      <c r="A87" s="184"/>
    </row>
    <row r="88" ht="15">
      <c r="A88" s="124"/>
    </row>
    <row r="89" ht="15">
      <c r="A89" s="184"/>
    </row>
    <row r="90" ht="15">
      <c r="A90" s="184"/>
    </row>
    <row r="91" ht="15">
      <c r="A91" s="184"/>
    </row>
    <row r="92" ht="15">
      <c r="A92" s="184"/>
    </row>
    <row r="93" ht="15">
      <c r="A93" s="184"/>
    </row>
    <row r="94" ht="15">
      <c r="A94" s="184"/>
    </row>
    <row r="95" ht="15">
      <c r="A95" s="184"/>
    </row>
    <row r="96" ht="15">
      <c r="A96" s="184"/>
    </row>
    <row r="97" ht="15">
      <c r="A97" s="124"/>
    </row>
    <row r="98" ht="15">
      <c r="A98" s="184"/>
    </row>
    <row r="99" spans="1:5" ht="15.75" thickBot="1">
      <c r="A99" s="184"/>
      <c r="B99" s="164"/>
      <c r="C99" s="164"/>
      <c r="D99" s="164"/>
      <c r="E99" s="164"/>
    </row>
    <row r="100" ht="15.75" thickTop="1">
      <c r="A100" s="184"/>
    </row>
    <row r="101" spans="1:5" ht="15">
      <c r="A101" s="184"/>
      <c r="B101" s="165"/>
      <c r="C101" s="165"/>
      <c r="D101" s="165"/>
      <c r="E101" s="165"/>
    </row>
    <row r="102" ht="15">
      <c r="A102" s="124"/>
    </row>
    <row r="103" ht="15">
      <c r="A103" s="184" t="s">
        <v>199</v>
      </c>
    </row>
    <row r="104" ht="15">
      <c r="A104" s="184" t="s">
        <v>198</v>
      </c>
    </row>
    <row r="105" ht="15">
      <c r="A105" s="124"/>
    </row>
    <row r="106" ht="15">
      <c r="A106" s="184" t="s">
        <v>200</v>
      </c>
    </row>
    <row r="107" ht="15">
      <c r="A107" s="184" t="s">
        <v>201</v>
      </c>
    </row>
    <row r="108" ht="15">
      <c r="A108" s="184" t="s">
        <v>202</v>
      </c>
    </row>
    <row r="109" ht="15">
      <c r="A109" s="184" t="s">
        <v>203</v>
      </c>
    </row>
    <row r="110" ht="15">
      <c r="A110" s="184" t="s">
        <v>204</v>
      </c>
    </row>
    <row r="111" ht="15">
      <c r="A111" s="184" t="s">
        <v>205</v>
      </c>
    </row>
    <row r="112" spans="1:5" ht="15">
      <c r="A112" s="184" t="s">
        <v>206</v>
      </c>
      <c r="B112" s="124">
        <f>SUM(B108:B111)</f>
        <v>0</v>
      </c>
      <c r="C112" s="124">
        <f>SUM(C108:C111)</f>
        <v>0</v>
      </c>
      <c r="D112" s="124">
        <f>SUM(D108:D111)</f>
        <v>0</v>
      </c>
      <c r="E112" s="124">
        <f>SUM(E108:E111)</f>
        <v>0</v>
      </c>
    </row>
    <row r="113" ht="15">
      <c r="A113" s="124"/>
    </row>
    <row r="114" spans="1:5" ht="15">
      <c r="A114" s="184" t="s">
        <v>207</v>
      </c>
      <c r="B114" s="124">
        <f>+B107-B112</f>
        <v>0</v>
      </c>
      <c r="C114" s="124">
        <f>+C107-C112</f>
        <v>0</v>
      </c>
      <c r="D114" s="124">
        <f>+D107-D112</f>
        <v>0</v>
      </c>
      <c r="E114" s="124">
        <f>+E107-E112</f>
        <v>0</v>
      </c>
    </row>
    <row r="115" ht="15">
      <c r="A115" s="124"/>
    </row>
    <row r="116" ht="15">
      <c r="A116" s="184" t="s">
        <v>208</v>
      </c>
    </row>
    <row r="117" spans="1:5" ht="15">
      <c r="A117" s="184" t="s">
        <v>209</v>
      </c>
      <c r="B117" s="124">
        <f>B114+B116</f>
        <v>0</v>
      </c>
      <c r="C117" s="124">
        <f>C114+C116</f>
        <v>0</v>
      </c>
      <c r="D117" s="124">
        <f>D114+D116</f>
        <v>0</v>
      </c>
      <c r="E117" s="124">
        <f>E114+E116</f>
        <v>0</v>
      </c>
    </row>
    <row r="118" ht="15">
      <c r="A118" s="124"/>
    </row>
    <row r="119" ht="15">
      <c r="A119" s="184" t="s">
        <v>210</v>
      </c>
    </row>
    <row r="120" ht="15">
      <c r="A120" s="184" t="s">
        <v>211</v>
      </c>
    </row>
    <row r="121" ht="15">
      <c r="A121" s="184" t="s">
        <v>212</v>
      </c>
    </row>
    <row r="122" spans="1:5" ht="15">
      <c r="A122" s="184" t="s">
        <v>213</v>
      </c>
      <c r="B122" s="121">
        <f>IF($B$3=2,IF(($B$28+$B$30)&gt;3500,0,IF($B$40&gt;(+$B$24+$B$32),MINA('18Tax Tables'!$CC$3,'18Tax Tables'!BS$3),'18Tax Tables'!BS$3)),IF(($B$28+$B$30)&gt;3500,0,IF($B$40&gt;(+$B$24+$B$32),MINA('18Tax Tables'!CR$3,'18Tax Tables'!CH$3),'18Tax Tables'!CH$3)))</f>
        <v>0</v>
      </c>
      <c r="C122" s="121">
        <f>IF($B$3=2,IF(($B$28+$B$30)&gt;3500,0,IF($B$40&gt;(+$B$24+$B$32),MINA('18Tax Tables'!$CC$3,'18Tax Tables'!BT$3),'18Tax Tables'!BT$3)),IF(($B$28+$B$30)&gt;3500,0,IF($B$40&gt;(+$B$24+$B$32),MINA('18Tax Tables'!CS$3,'18Tax Tables'!CI$3),'18Tax Tables'!CI$3)))</f>
        <v>0</v>
      </c>
      <c r="D122" s="121">
        <f>IF($B$3=2,IF(($B$28+$B$30)&gt;3500,0,IF($B$40&gt;(+$B$24+$B$32),MINA('18Tax Tables'!$CC$3,'18Tax Tables'!BU$3),'18Tax Tables'!BU$3)),IF(($B$28+$B$30)&gt;3500,0,IF($B$40&gt;(+$B$24+$B$32),MINA('18Tax Tables'!CT$3,'18Tax Tables'!CJ$3),'18Tax Tables'!CJ$3)))</f>
        <v>0</v>
      </c>
      <c r="E122" s="121">
        <f>IF($B$3=2,IF(($B$28+$B$30)&gt;3500,0,IF($B$40&gt;(+$B$24+$B$32),MINA('18Tax Tables'!$CC$3,'18Tax Tables'!BV$3),'18Tax Tables'!BV$3)),IF(($B$28+$B$30)&gt;3500,0,IF($B$40&gt;(+$B$24+$B$32),MINA('18Tax Tables'!CU$3,'18Tax Tables'!CK$3),'18Tax Tables'!CK$3)))</f>
        <v>0</v>
      </c>
    </row>
    <row r="123" ht="15">
      <c r="A123" s="184" t="s">
        <v>214</v>
      </c>
    </row>
    <row r="124" spans="1:5" ht="15">
      <c r="A124" s="184" t="s">
        <v>217</v>
      </c>
      <c r="B124" s="124">
        <f>SUM(B119:B123)</f>
        <v>0</v>
      </c>
      <c r="C124" s="124">
        <f>SUM(C119:C123)</f>
        <v>0</v>
      </c>
      <c r="D124" s="124">
        <f>SUM(D119:D123)</f>
        <v>0</v>
      </c>
      <c r="E124" s="124">
        <f>SUM(E119:E123)</f>
        <v>0</v>
      </c>
    </row>
    <row r="125" ht="15">
      <c r="A125" s="124"/>
    </row>
    <row r="126" ht="15">
      <c r="A126" s="184" t="s">
        <v>215</v>
      </c>
    </row>
    <row r="127" spans="1:5" ht="15">
      <c r="A127" s="184" t="s">
        <v>216</v>
      </c>
      <c r="B127" s="124">
        <f>+B117-B124</f>
        <v>0</v>
      </c>
      <c r="C127" s="124">
        <f>+C117-C124</f>
        <v>0</v>
      </c>
      <c r="D127" s="124">
        <f>+D117-D124</f>
        <v>0</v>
      </c>
      <c r="E127" s="124">
        <f>+E117-E124</f>
        <v>0</v>
      </c>
    </row>
    <row r="128" ht="15">
      <c r="A128" s="124"/>
    </row>
    <row r="129" ht="15">
      <c r="A129" s="124"/>
    </row>
    <row r="130" spans="1:2" ht="15">
      <c r="A130" s="124"/>
      <c r="B130" s="121"/>
    </row>
    <row r="131" spans="1:6" ht="15">
      <c r="A131" s="124"/>
      <c r="F131" s="30"/>
    </row>
    <row r="132" ht="15">
      <c r="A132" s="124"/>
    </row>
    <row r="133" spans="1:5" ht="15">
      <c r="A133" s="168" t="s">
        <v>136</v>
      </c>
      <c r="B133" s="121">
        <f>IF($B$3=2,IF((B$28+B$30)&gt;3500,0,IF(B$40&gt;(+B$24+B$32+B$33),MINA('18Tax Tables'!$CC$3,'18Tax Tables'!BS$3),'18Tax Tables'!BS$3)),IF((B$28+B$30)&gt;3500,0,IF(B$40&gt;(+B$24+B$32+B$33),MINA('18Tax Tables'!CR$3,'18Tax Tables'!CH$3),'18Tax Tables'!CH$3)))</f>
        <v>0</v>
      </c>
      <c r="C133" s="121">
        <f>IF($B$3=2,IF((C$28+C$30)&gt;3500,0,IF(C$40&gt;(+C$24+C$32+C$33),MINA('18Tax Tables'!$CC$3,'18Tax Tables'!BT$3),'18Tax Tables'!BT$3)),IF((C$28+C$30)&gt;3500,0,IF(C$40&gt;(+C$24+C$32+C$33),MINA('18Tax Tables'!CS$3,'18Tax Tables'!CI$3),'18Tax Tables'!CI$3)))</f>
        <v>0</v>
      </c>
      <c r="D133" s="121">
        <f>IF($B$3=2,IF((D$28+D$30)&gt;3500,0,IF(D$40&gt;(+D$24+D$32+D$33),MINA('18Tax Tables'!$CC$3,'18Tax Tables'!BU$3),'18Tax Tables'!BU$3)),IF((D$28+D$30)&gt;3500,0,IF(D$40&gt;(+D$24+D$32+D$33),MINA('18Tax Tables'!CT$3,'18Tax Tables'!CJ$3),'18Tax Tables'!CJ$3)))</f>
        <v>0</v>
      </c>
      <c r="E133" s="121">
        <f>IF($B$3=2,IF((E$28+E$30)&gt;3500,0,IF(E$40&gt;(+E$24+E$32+E$33),MINA('18Tax Tables'!$CC$3,'18Tax Tables'!BV$3),'18Tax Tables'!BV$3)),IF((E$28+E$30)&gt;3500,0,IF(E$40&gt;(+E$24+E$32+E$33),MINA('18Tax Tables'!CU$3,'18Tax Tables'!CK$3),'18Tax Tables'!CK$3)))</f>
        <v>0</v>
      </c>
    </row>
    <row r="134" ht="15">
      <c r="A134" s="124"/>
    </row>
    <row r="135" ht="15">
      <c r="A135" s="124"/>
    </row>
    <row r="136" ht="15">
      <c r="A136" s="124"/>
    </row>
    <row r="137" ht="15">
      <c r="A137" s="124"/>
    </row>
    <row r="138" ht="15">
      <c r="A138" s="124"/>
    </row>
    <row r="139" ht="15">
      <c r="A139" s="124"/>
    </row>
    <row r="140" ht="15">
      <c r="A140" s="124"/>
    </row>
    <row r="141" ht="15">
      <c r="A141" s="124"/>
    </row>
    <row r="142" ht="15">
      <c r="A142" s="124"/>
    </row>
    <row r="143" ht="15">
      <c r="A143" s="124"/>
    </row>
    <row r="144" ht="15">
      <c r="A144" s="124"/>
    </row>
    <row r="145" ht="15">
      <c r="A145" s="124"/>
    </row>
    <row r="146" ht="15">
      <c r="A146" s="124"/>
    </row>
    <row r="147" ht="15">
      <c r="A147" s="124"/>
    </row>
    <row r="148" ht="15">
      <c r="A148" s="124"/>
    </row>
    <row r="149" ht="15">
      <c r="A149" s="124"/>
    </row>
    <row r="150" ht="15">
      <c r="A150" s="124"/>
    </row>
    <row r="151" ht="15">
      <c r="A151" s="124"/>
    </row>
    <row r="152" ht="15">
      <c r="A152" s="124"/>
    </row>
    <row r="153" ht="15">
      <c r="A153" s="124"/>
    </row>
    <row r="154" ht="15">
      <c r="A154" s="124"/>
    </row>
    <row r="155" ht="15">
      <c r="A155" s="124"/>
    </row>
    <row r="156" ht="15">
      <c r="A156" s="124"/>
    </row>
    <row r="157" ht="15">
      <c r="A157" s="124"/>
    </row>
    <row r="158" ht="15">
      <c r="A158" s="124"/>
    </row>
    <row r="159" ht="15">
      <c r="A159" s="124"/>
    </row>
    <row r="160" ht="15">
      <c r="A160" s="124"/>
    </row>
    <row r="161" ht="15">
      <c r="A161" s="124"/>
    </row>
    <row r="162" ht="15">
      <c r="A162" s="124"/>
    </row>
    <row r="163" ht="15">
      <c r="A163" s="124"/>
    </row>
    <row r="164" ht="15">
      <c r="A164" s="124"/>
    </row>
    <row r="165" ht="15">
      <c r="A165" s="124"/>
    </row>
    <row r="166" ht="15">
      <c r="A166" s="124"/>
    </row>
    <row r="167" ht="15">
      <c r="A167" s="124"/>
    </row>
    <row r="168" ht="15">
      <c r="A168" s="124"/>
    </row>
    <row r="169" ht="15">
      <c r="A169" s="124"/>
    </row>
    <row r="170" ht="15">
      <c r="A170" s="124"/>
    </row>
    <row r="171" ht="15">
      <c r="A171" s="124"/>
    </row>
    <row r="172" ht="15">
      <c r="A172" s="124"/>
    </row>
    <row r="173" ht="15">
      <c r="A173" s="124"/>
    </row>
    <row r="174" ht="15">
      <c r="A174" s="124"/>
    </row>
    <row r="175" ht="15">
      <c r="A175" s="124"/>
    </row>
    <row r="176" ht="15">
      <c r="A176" s="124"/>
    </row>
    <row r="177" ht="15">
      <c r="A177" s="124"/>
    </row>
    <row r="178" ht="15">
      <c r="A178" s="124"/>
    </row>
    <row r="179" ht="15">
      <c r="A179" s="124"/>
    </row>
    <row r="180" ht="15">
      <c r="A180" s="124"/>
    </row>
    <row r="181" ht="15">
      <c r="A181" s="124"/>
    </row>
    <row r="182" ht="15">
      <c r="A182" s="124"/>
    </row>
    <row r="183" ht="15">
      <c r="A183" s="124"/>
    </row>
    <row r="184" ht="15">
      <c r="A184" s="124"/>
    </row>
    <row r="185" ht="15">
      <c r="A185" s="124"/>
    </row>
    <row r="186" ht="15">
      <c r="A186" s="124"/>
    </row>
    <row r="187" ht="15">
      <c r="A187" s="124"/>
    </row>
    <row r="188" ht="15">
      <c r="A188" s="124"/>
    </row>
    <row r="189" ht="15">
      <c r="A189" s="124"/>
    </row>
    <row r="190" ht="15">
      <c r="A190" s="124"/>
    </row>
    <row r="191" ht="15">
      <c r="A191" s="124"/>
    </row>
    <row r="192" ht="15">
      <c r="A192" s="124"/>
    </row>
    <row r="193" ht="15">
      <c r="A193" s="124"/>
    </row>
    <row r="194" ht="15">
      <c r="A194" s="124"/>
    </row>
    <row r="195" ht="15">
      <c r="A195" s="124"/>
    </row>
    <row r="196" ht="15">
      <c r="A196" s="124"/>
    </row>
    <row r="197" ht="15">
      <c r="A197" s="124"/>
    </row>
    <row r="198" ht="15">
      <c r="A198" s="124"/>
    </row>
    <row r="199" ht="15">
      <c r="A199" s="124"/>
    </row>
    <row r="200" ht="15">
      <c r="A200" s="124"/>
    </row>
    <row r="201" ht="15">
      <c r="A201" s="124"/>
    </row>
    <row r="202" ht="15">
      <c r="A202" s="124"/>
    </row>
    <row r="203" ht="15">
      <c r="A203" s="124"/>
    </row>
    <row r="204" ht="15">
      <c r="A204" s="124"/>
    </row>
    <row r="205" ht="15">
      <c r="A205" s="124"/>
    </row>
    <row r="206" ht="15">
      <c r="A206" s="124"/>
    </row>
    <row r="207" ht="15">
      <c r="A207" s="124"/>
    </row>
    <row r="208" ht="15">
      <c r="A208" s="124"/>
    </row>
    <row r="209" ht="15">
      <c r="A209" s="124"/>
    </row>
    <row r="210" ht="15">
      <c r="A210" s="124"/>
    </row>
    <row r="211" ht="15">
      <c r="A211" s="124"/>
    </row>
    <row r="212" ht="15">
      <c r="A212" s="124"/>
    </row>
    <row r="213" ht="15">
      <c r="A213" s="124"/>
    </row>
    <row r="214" ht="15">
      <c r="A214" s="124"/>
    </row>
    <row r="215" ht="15">
      <c r="A215" s="124"/>
    </row>
    <row r="216" ht="15">
      <c r="A216" s="124"/>
    </row>
    <row r="217" ht="15">
      <c r="A217" s="124"/>
    </row>
    <row r="218" ht="15">
      <c r="A218" s="124"/>
    </row>
    <row r="219" ht="15">
      <c r="A219" s="124"/>
    </row>
    <row r="220" ht="15">
      <c r="A220" s="124"/>
    </row>
    <row r="221" ht="15">
      <c r="A221" s="124"/>
    </row>
    <row r="222" ht="15">
      <c r="A222" s="124"/>
    </row>
    <row r="223" ht="15">
      <c r="A223" s="124"/>
    </row>
    <row r="224" ht="15">
      <c r="A224" s="124"/>
    </row>
    <row r="225" ht="15">
      <c r="A225" s="124"/>
    </row>
    <row r="226" ht="15">
      <c r="A226" s="124"/>
    </row>
    <row r="227" ht="15">
      <c r="A227" s="124"/>
    </row>
    <row r="228" ht="15">
      <c r="A228" s="124"/>
    </row>
    <row r="229" ht="15">
      <c r="A229" s="124"/>
    </row>
    <row r="230" ht="15">
      <c r="A230" s="124"/>
    </row>
    <row r="231" ht="15">
      <c r="A231" s="124"/>
    </row>
    <row r="232" ht="15">
      <c r="A232" s="124"/>
    </row>
    <row r="233" ht="15">
      <c r="A233" s="124"/>
    </row>
    <row r="234" ht="15">
      <c r="A234" s="124"/>
    </row>
    <row r="235" ht="15">
      <c r="A235" s="124"/>
    </row>
    <row r="236" ht="15">
      <c r="A236" s="124"/>
    </row>
    <row r="237" ht="15">
      <c r="A237" s="124"/>
    </row>
    <row r="238" ht="15">
      <c r="A238" s="124"/>
    </row>
    <row r="239" ht="15">
      <c r="A239" s="124"/>
    </row>
    <row r="240" ht="15">
      <c r="A240" s="124"/>
    </row>
    <row r="241" ht="15">
      <c r="A241" s="124"/>
    </row>
    <row r="242" ht="15">
      <c r="A242" s="124"/>
    </row>
    <row r="243" ht="15">
      <c r="A243" s="124"/>
    </row>
    <row r="244" ht="15">
      <c r="A244" s="124"/>
    </row>
    <row r="245" ht="15">
      <c r="A245" s="124"/>
    </row>
    <row r="246" ht="15">
      <c r="A246" s="124"/>
    </row>
    <row r="247" ht="15">
      <c r="A247" s="124"/>
    </row>
    <row r="248" ht="15">
      <c r="A248" s="124"/>
    </row>
    <row r="249" ht="15">
      <c r="A249" s="124"/>
    </row>
    <row r="250" ht="15">
      <c r="A250" s="124"/>
    </row>
    <row r="251" ht="15">
      <c r="A251" s="124"/>
    </row>
  </sheetData>
  <sheetProtection password="BAEA" sheet="1" formatColumns="0" formatRows="0"/>
  <printOptions horizontalCentered="1"/>
  <pageMargins left="0.5" right="0.5" top="0.5" bottom="0.5" header="0.5" footer="0.5"/>
  <pageSetup fitToHeight="1" fitToWidth="1" horizontalDpi="600" verticalDpi="600" orientation="portrait" scale="7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CU2885"/>
  <sheetViews>
    <sheetView defaultGridColor="0" zoomScale="87" zoomScaleNormal="87" zoomScalePageLayoutView="0" colorId="22" workbookViewId="0" topLeftCell="R1">
      <pane xSplit="15120" topLeftCell="BS1" activePane="topLeft" state="split"/>
      <selection pane="topLeft" activeCell="Y17" sqref="Y17"/>
      <selection pane="topRight" activeCell="BW12" sqref="BW12"/>
    </sheetView>
  </sheetViews>
  <sheetFormatPr defaultColWidth="9.77734375" defaultRowHeight="15"/>
  <cols>
    <col min="1" max="1" width="34.77734375" style="0" customWidth="1"/>
    <col min="2" max="2" width="10.77734375" style="0" customWidth="1"/>
    <col min="3" max="4" width="9.77734375" style="0" customWidth="1"/>
    <col min="5" max="5" width="10.77734375" style="0" customWidth="1"/>
    <col min="6" max="7" width="8.77734375" style="0" customWidth="1"/>
    <col min="8" max="8" width="4.77734375" style="0" customWidth="1"/>
    <col min="9" max="10" width="8.77734375" style="0" customWidth="1"/>
    <col min="11" max="11" width="7.77734375" style="0" customWidth="1"/>
    <col min="12" max="12" width="8.77734375" style="0" customWidth="1"/>
    <col min="13" max="13" width="7.77734375" style="0" customWidth="1"/>
    <col min="14" max="15" width="9.77734375" style="0" customWidth="1"/>
    <col min="16" max="16" width="7.77734375" style="0" customWidth="1"/>
    <col min="17" max="17" width="25.21484375" style="0" customWidth="1"/>
    <col min="18" max="24" width="8.77734375" style="0" customWidth="1"/>
    <col min="25" max="25" width="9.5546875" style="0" customWidth="1"/>
    <col min="26" max="26" width="9.6640625" style="0" bestFit="1" customWidth="1"/>
    <col min="27" max="53" width="8.77734375" style="0" customWidth="1"/>
    <col min="54" max="54" width="23.77734375" style="0" customWidth="1"/>
    <col min="55" max="76" width="8.77734375" style="0" customWidth="1"/>
    <col min="77" max="77" width="9.6640625" style="0" bestFit="1" customWidth="1"/>
    <col min="78" max="79" width="8.77734375" style="0" customWidth="1"/>
    <col min="80" max="80" width="25.77734375" style="0" customWidth="1"/>
    <col min="81" max="85" width="8.77734375" style="0" customWidth="1"/>
    <col min="86" max="86" width="30.77734375" style="0" customWidth="1"/>
    <col min="87" max="255" width="8.77734375" style="0" customWidth="1"/>
  </cols>
  <sheetData>
    <row r="1" spans="6:99" ht="15">
      <c r="F1" s="1"/>
      <c r="G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Q1" s="197">
        <v>2018</v>
      </c>
      <c r="AR1" s="1" t="s">
        <v>174</v>
      </c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13">
        <v>2018</v>
      </c>
      <c r="BH1" s="1" t="s">
        <v>175</v>
      </c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99">
        <v>2018</v>
      </c>
      <c r="BX1" s="1" t="s">
        <v>177</v>
      </c>
      <c r="BY1" s="1"/>
      <c r="BZ1" s="1"/>
      <c r="CA1" s="1"/>
      <c r="CB1" s="1"/>
      <c r="CC1" s="1"/>
      <c r="CD1" s="1"/>
      <c r="CE1" s="1"/>
      <c r="CF1" s="1"/>
      <c r="CG1" s="1"/>
      <c r="CH1" s="1"/>
      <c r="CK1" s="1"/>
      <c r="CL1" s="113">
        <v>2018</v>
      </c>
      <c r="CM1" s="1" t="s">
        <v>173</v>
      </c>
      <c r="CN1" s="1"/>
      <c r="CO1" s="1"/>
      <c r="CP1" s="1"/>
      <c r="CQ1" s="1"/>
      <c r="CR1" s="1"/>
      <c r="CS1" s="1"/>
      <c r="CT1" s="1"/>
      <c r="CU1" s="1"/>
    </row>
    <row r="2" spans="6:99" ht="15">
      <c r="F2" s="1"/>
      <c r="G2" s="1"/>
      <c r="R2" s="1" t="s">
        <v>1</v>
      </c>
      <c r="S2" s="1"/>
      <c r="T2" s="1"/>
      <c r="U2" s="1"/>
      <c r="V2" s="1" t="s">
        <v>2</v>
      </c>
      <c r="W2" s="1"/>
      <c r="X2" s="1" t="s">
        <v>3</v>
      </c>
      <c r="Y2" s="1"/>
      <c r="Z2" s="1" t="s">
        <v>4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 t="s">
        <v>5</v>
      </c>
      <c r="AS2" s="1" t="s">
        <v>6</v>
      </c>
      <c r="AT2" s="1" t="s">
        <v>241</v>
      </c>
      <c r="AU2" s="1" t="s">
        <v>7</v>
      </c>
      <c r="AV2" s="1"/>
      <c r="AW2" s="1"/>
      <c r="AX2" s="1" t="s">
        <v>8</v>
      </c>
      <c r="AY2" s="1"/>
      <c r="AZ2" s="1"/>
      <c r="BA2" s="1"/>
      <c r="BB2" s="1"/>
      <c r="BC2" s="1"/>
      <c r="BD2" s="1"/>
      <c r="BE2" s="1"/>
      <c r="BF2" s="1"/>
      <c r="BG2" s="1"/>
      <c r="BH2" s="1" t="s">
        <v>5</v>
      </c>
      <c r="BI2" s="1" t="s">
        <v>6</v>
      </c>
      <c r="BJ2" s="1" t="s">
        <v>241</v>
      </c>
      <c r="BK2" s="1" t="s">
        <v>7</v>
      </c>
      <c r="BL2" s="1"/>
      <c r="BM2" s="1"/>
      <c r="BN2" s="1" t="s">
        <v>8</v>
      </c>
      <c r="BO2" s="1"/>
      <c r="BP2" s="1"/>
      <c r="BQ2" s="1"/>
      <c r="BR2" s="1"/>
      <c r="BS2" s="1"/>
      <c r="BT2" s="1"/>
      <c r="BU2" s="1"/>
      <c r="BV2" s="1"/>
      <c r="BW2" s="1"/>
      <c r="BX2" s="1" t="s">
        <v>5</v>
      </c>
      <c r="BY2" s="1" t="s">
        <v>6</v>
      </c>
      <c r="BZ2" s="1" t="s">
        <v>7</v>
      </c>
      <c r="CA2" s="1"/>
      <c r="CB2" s="1"/>
      <c r="CC2" s="1" t="s">
        <v>8</v>
      </c>
      <c r="CD2" s="1"/>
      <c r="CE2" s="1"/>
      <c r="CF2" s="1"/>
      <c r="CG2" s="1"/>
      <c r="CH2" s="1"/>
      <c r="CI2" s="1"/>
      <c r="CJ2" s="1"/>
      <c r="CK2" s="1"/>
      <c r="CL2" s="1"/>
      <c r="CM2" s="1" t="s">
        <v>5</v>
      </c>
      <c r="CN2" s="1" t="s">
        <v>6</v>
      </c>
      <c r="CO2" s="1" t="s">
        <v>7</v>
      </c>
      <c r="CP2" s="1"/>
      <c r="CQ2" s="1"/>
      <c r="CR2" s="1" t="s">
        <v>8</v>
      </c>
      <c r="CS2" s="1"/>
      <c r="CT2" s="1"/>
      <c r="CU2" s="1"/>
    </row>
    <row r="3" spans="6:99" ht="15">
      <c r="F3" s="1"/>
      <c r="G3" s="1"/>
      <c r="R3" s="1"/>
      <c r="S3" s="1"/>
      <c r="T3" s="1"/>
      <c r="U3" s="1"/>
      <c r="V3" s="1" t="s">
        <v>12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 t="s">
        <v>13</v>
      </c>
      <c r="AM3" s="3">
        <f>IF('Tax Planner'!$E$3=0,AO19,(AN19))</f>
        <v>0</v>
      </c>
      <c r="AN3" s="3">
        <f>IF('Tax Planner'!$E$3=0,AO25,(AN25))</f>
        <v>0</v>
      </c>
      <c r="AO3" s="3">
        <f>IF('Tax Planner'!$E$4=0,AO31,(AN31))</f>
        <v>0</v>
      </c>
      <c r="AP3" s="3">
        <f>IF('Tax Planner'!$E$4=0,AO37,(AN37))</f>
        <v>0</v>
      </c>
      <c r="AQ3" s="1">
        <v>0</v>
      </c>
      <c r="AR3" s="1">
        <v>0</v>
      </c>
      <c r="AS3" s="1">
        <v>0</v>
      </c>
      <c r="AT3" s="1">
        <v>0</v>
      </c>
      <c r="AU3" s="1">
        <f aca="true" t="shared" si="0" ref="AU3:AU66">(AQ3)*0.07642</f>
        <v>0</v>
      </c>
      <c r="AV3" s="1"/>
      <c r="AW3" s="1" t="s">
        <v>13</v>
      </c>
      <c r="AX3" s="3">
        <f>IF('Tax Planner'!$E$3=0,AZ19,(AY19))</f>
        <v>0</v>
      </c>
      <c r="AY3" s="3">
        <f>IF('Tax Planner'!$E$3=0,AZ25,(AY25))</f>
        <v>0</v>
      </c>
      <c r="AZ3" s="3">
        <f>IF('Tax Planner'!$E$4=0,AZ31,(AY31))</f>
        <v>0</v>
      </c>
      <c r="BA3" s="3">
        <f>IF('Tax Planner'!$E$4=0,AZ37,(AY37))</f>
        <v>0</v>
      </c>
      <c r="BB3" s="1" t="s">
        <v>13</v>
      </c>
      <c r="BC3" s="3">
        <f>IF('Tax Planner'!E3=0,BE19,(BD19))</f>
        <v>0</v>
      </c>
      <c r="BD3" s="3">
        <f>IF('Tax Planner'!E3=0,BE25,(BD25))</f>
        <v>0</v>
      </c>
      <c r="BE3" s="3">
        <f>IF('Tax Planner'!E4=0,BE31,(BD31))</f>
        <v>0</v>
      </c>
      <c r="BF3" s="3">
        <f>IF('Tax Planner'!E4=0,BE37,(BD37))</f>
        <v>0</v>
      </c>
      <c r="BG3" s="1">
        <v>0</v>
      </c>
      <c r="BH3" s="1">
        <v>0</v>
      </c>
      <c r="BI3" s="1">
        <v>0</v>
      </c>
      <c r="BJ3" s="1">
        <f>(BG3)*0.4484</f>
        <v>0</v>
      </c>
      <c r="BK3" s="1">
        <v>0</v>
      </c>
      <c r="BL3" s="1"/>
      <c r="BM3" s="1" t="s">
        <v>13</v>
      </c>
      <c r="BN3" s="3">
        <f>IF('Tax Planner'!$E$3=0,BP19,(BO19))</f>
        <v>0</v>
      </c>
      <c r="BO3" s="3">
        <f>IF('Tax Planner'!$E$3=0,BP25,(BO25))</f>
        <v>0</v>
      </c>
      <c r="BP3" s="3">
        <f>IF('Tax Planner'!$E$4=0,BP31,(BO31))</f>
        <v>0</v>
      </c>
      <c r="BQ3" s="3">
        <f>IF('Tax Planner'!$E$4=0,BP37,(BO37))</f>
        <v>0</v>
      </c>
      <c r="BR3" s="1" t="s">
        <v>13</v>
      </c>
      <c r="BS3" s="3">
        <f>IF('Tax Planner'!$E$3=0,BU19,(BT19))</f>
        <v>0</v>
      </c>
      <c r="BT3" s="3">
        <f>IF('Tax Planner'!$E$3=0,BU25,(BT25))</f>
        <v>0</v>
      </c>
      <c r="BU3" s="3">
        <f>IF('Tax Planner'!$E$4=0,BU31,(BT31))</f>
        <v>0</v>
      </c>
      <c r="BV3" s="3">
        <f>IF('Tax Planner'!$E$4=0,BU37,(BT37))</f>
        <v>0</v>
      </c>
      <c r="BW3" s="1">
        <v>0</v>
      </c>
      <c r="BX3" s="1">
        <v>0</v>
      </c>
      <c r="BY3" s="1">
        <v>0</v>
      </c>
      <c r="BZ3" s="1">
        <v>0</v>
      </c>
      <c r="CA3" s="1"/>
      <c r="CB3" s="1" t="s">
        <v>13</v>
      </c>
      <c r="CC3" s="3">
        <f>IF('Tax Planner'!$E$3=0,CE19,(CD19))</f>
        <v>0</v>
      </c>
      <c r="CD3" s="3">
        <f>IF('Tax Planner'!$E$3=0,CE25,(CD25))</f>
        <v>0</v>
      </c>
      <c r="CE3" s="3">
        <f>IF('Tax Planner'!$E$4=0,CE31,(CD31))</f>
        <v>0</v>
      </c>
      <c r="CF3" s="3">
        <f>IF('Tax Planner'!$E$4=0,CE37,(CD37))</f>
        <v>0</v>
      </c>
      <c r="CG3" s="1" t="s">
        <v>13</v>
      </c>
      <c r="CH3" s="3">
        <f>IF('Tax Planner'!$E$3=0,CJ19,(CI19))</f>
        <v>0</v>
      </c>
      <c r="CI3" s="3">
        <f>IF('Tax Planner'!$E$3=0,CJ25,(CI25))</f>
        <v>0</v>
      </c>
      <c r="CJ3" s="3">
        <f>IF('Tax Planner'!$E$4=0,CJ31,(CI31))</f>
        <v>0</v>
      </c>
      <c r="CK3" s="3">
        <f>IF('Tax Planner'!$E$4=0,CJ37,(CI37))</f>
        <v>0</v>
      </c>
      <c r="CL3" s="1">
        <v>0</v>
      </c>
      <c r="CM3" s="1">
        <v>0</v>
      </c>
      <c r="CN3" s="1">
        <v>0</v>
      </c>
      <c r="CO3" s="1">
        <v>0</v>
      </c>
      <c r="CP3" s="1"/>
      <c r="CQ3" s="1" t="s">
        <v>13</v>
      </c>
      <c r="CR3" s="3">
        <f>IF('Tax Planner'!$E$3=0,CT19,(CS19))</f>
        <v>0</v>
      </c>
      <c r="CS3" s="3">
        <f>IF('Tax Planner'!$E$3=0,CT25,(CS25))</f>
        <v>0</v>
      </c>
      <c r="CT3" s="3">
        <f>IF('Tax Planner'!$E$4=0,CT31,(CS31))</f>
        <v>0</v>
      </c>
      <c r="CU3" s="3">
        <f>IF('Tax Planner'!$E$4=0,CT37,(CS37))</f>
        <v>0</v>
      </c>
    </row>
    <row r="4" spans="6:99" ht="15">
      <c r="F4" s="1"/>
      <c r="G4" s="1"/>
      <c r="R4" s="1" t="s">
        <v>17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 t="s">
        <v>18</v>
      </c>
      <c r="AM4" s="1">
        <f>IF((('Tax Planner'!B$26-'Tax Planner'!B$37)+'Tax Planner'!B$32+'Tax Planner'!B$33)&lt;0,0,(('Tax Planner'!B$26-'Tax Planner'!B$37)+'Tax Planner'!B$32+'Tax Planner'!B$33))</f>
        <v>0</v>
      </c>
      <c r="AN4" s="1">
        <f>IF((('Tax Planner'!C$26-'Tax Planner'!C$37)+'Tax Planner'!C$32+'Tax Planner'!C$33)&lt;0,0,(('Tax Planner'!C$26-'Tax Planner'!C$37)+'Tax Planner'!C$32+'Tax Planner'!C$33))</f>
        <v>0</v>
      </c>
      <c r="AO4" s="1">
        <f>IF((('Tax Planner'!D$26-'Tax Planner'!D$37)+'Tax Planner'!D$32+'Tax Planner'!D$33)&lt;0,0,(('Tax Planner'!D$26-'Tax Planner'!D$37)+'Tax Planner'!D$32+'Tax Planner'!D$33))</f>
        <v>0</v>
      </c>
      <c r="AP4" s="1">
        <f>IF((('Tax Planner'!E$26-'Tax Planner'!E$37)+'Tax Planner'!E$32+'Tax Planner'!E$33)&lt;0,0,(('Tax Planner'!E$26-'Tax Planner'!E$37)+'Tax Planner'!E$32+'Tax Planner'!E$33))</f>
        <v>0</v>
      </c>
      <c r="AQ4" s="1">
        <v>75</v>
      </c>
      <c r="AR4" s="1">
        <f aca="true" t="shared" si="1" ref="AR4:AR67">(AQ4)*0.34</f>
        <v>25.500000000000004</v>
      </c>
      <c r="AS4" s="1">
        <f aca="true" t="shared" si="2" ref="AS4:AS67">(AQ4)*0.4</f>
        <v>30</v>
      </c>
      <c r="AT4" s="1">
        <f aca="true" t="shared" si="3" ref="AT4:AT67">(AQ4)*0.45</f>
        <v>33.75</v>
      </c>
      <c r="AU4" s="1">
        <f t="shared" si="0"/>
        <v>5.7315000000000005</v>
      </c>
      <c r="AV4" s="1"/>
      <c r="AW4" s="1" t="s">
        <v>8</v>
      </c>
      <c r="AX4" s="1">
        <f>IF('Tax Planner'!$B$40&lt;0,0,+'Tax Planner'!$B$40)</f>
        <v>0</v>
      </c>
      <c r="AY4" s="1">
        <f>IF('Tax Planner'!$C$40&lt;0,0,+'Tax Planner'!$C$40)</f>
        <v>0</v>
      </c>
      <c r="AZ4" s="1">
        <f>IF('Tax Planner'!$D$40&lt;0,0,+'Tax Planner'!$D$40)</f>
        <v>0</v>
      </c>
      <c r="BA4" s="1">
        <f>IF('Tax Planner'!$E$40&lt;0,0,+'Tax Planner'!$E$40)</f>
        <v>0</v>
      </c>
      <c r="BB4" s="1" t="s">
        <v>18</v>
      </c>
      <c r="BC4" s="1">
        <f>IF((('Tax Planner'!B$26-'Tax Planner'!B$37)+'Tax Planner'!B$32+'Tax Planner'!B$33)&lt;0,0,(('Tax Planner'!B$26-'Tax Planner'!B$37)+'Tax Planner'!B$32+'Tax Planner'!B$33))</f>
        <v>0</v>
      </c>
      <c r="BD4" s="1">
        <f>IF((('Tax Planner'!C$26-'Tax Planner'!C$37)+'Tax Planner'!C$32+'Tax Planner'!C$33)&lt;0,0,(('Tax Planner'!C$26-'Tax Planner'!C$37)+'Tax Planner'!C$32+'Tax Planner'!C$33))</f>
        <v>0</v>
      </c>
      <c r="BE4" s="1">
        <f>IF((('Tax Planner'!D$26-'Tax Planner'!D$37)+'Tax Planner'!D$32+'Tax Planner'!D$33)&lt;0,0,(('Tax Planner'!D$26-'Tax Planner'!D$37)+'Tax Planner'!D$32+'Tax Planner'!D$33))</f>
        <v>0</v>
      </c>
      <c r="BF4" s="1">
        <f>IF((('Tax Planner'!E$26-'Tax Planner'!E$37)+'Tax Planner'!E$32+'Tax Planner'!E$33)&lt;0,0,(('Tax Planner'!E$26-'Tax Planner'!E$37)+'Tax Planner'!E$32+'Tax Planner'!E$33))</f>
        <v>0</v>
      </c>
      <c r="BG4" s="1">
        <v>75</v>
      </c>
      <c r="BH4" s="1">
        <f aca="true" t="shared" si="4" ref="BH4:BH67">(BG4)*0.34</f>
        <v>25.500000000000004</v>
      </c>
      <c r="BI4" s="1">
        <f aca="true" t="shared" si="5" ref="BI4:BI67">(BG4)*0.4</f>
        <v>30</v>
      </c>
      <c r="BJ4" s="1">
        <f aca="true" t="shared" si="6" ref="BJ4:BJ67">(BG4)*0.45</f>
        <v>33.75</v>
      </c>
      <c r="BK4" s="1">
        <f aca="true" t="shared" si="7" ref="BK4:BK67">(BG4)*0.0765</f>
        <v>5.7375</v>
      </c>
      <c r="BL4" s="1"/>
      <c r="BM4" s="1" t="s">
        <v>8</v>
      </c>
      <c r="BN4" s="1">
        <f>IF('Tax Planner'!$B$40&lt;0,0,+'Tax Planner'!$B$40)</f>
        <v>0</v>
      </c>
      <c r="BO4" s="1">
        <f>IF('Tax Planner'!$C$40&lt;0,0,+'Tax Planner'!$C$40)</f>
        <v>0</v>
      </c>
      <c r="BP4" s="1">
        <f>IF('Tax Planner'!$D$40&lt;0,0,+'Tax Planner'!$D$40)</f>
        <v>0</v>
      </c>
      <c r="BQ4" s="1">
        <f>IF('Tax Planner'!$E$40&lt;0,0,+'Tax Planner'!$E$40)</f>
        <v>0</v>
      </c>
      <c r="BR4" s="1" t="s">
        <v>18</v>
      </c>
      <c r="BS4" s="1">
        <f>IF((('Tax Planner'!B$26-'Tax Planner'!B$37)+'Tax Planner'!B$32+'Tax Planner'!B$33)&lt;0,0,(('Tax Planner'!B$26-'Tax Planner'!B$37)+'Tax Planner'!B$32+'Tax Planner'!B$33))</f>
        <v>0</v>
      </c>
      <c r="BT4" s="1">
        <f>IF((('Tax Planner'!C$26-'Tax Planner'!C$37)+'Tax Planner'!C$32+'Tax Planner'!C$33)&lt;0,0,(('Tax Planner'!C$26-'Tax Planner'!C$37)+'Tax Planner'!C$32+'Tax Planner'!C$33))</f>
        <v>0</v>
      </c>
      <c r="BU4" s="1">
        <f>IF((('Tax Planner'!D$26-'Tax Planner'!D$37)+'Tax Planner'!D$32+'Tax Planner'!D$33)&lt;0,0,(('Tax Planner'!D$26-'Tax Planner'!D$37)+'Tax Planner'!D$32+'Tax Planner'!D$33))</f>
        <v>0</v>
      </c>
      <c r="BV4" s="1">
        <f>IF((('Tax Planner'!E$26-'Tax Planner'!E$37)+'Tax Planner'!E$32+'Tax Planner'!E$33)&lt;0,0,(('Tax Planner'!E$26-'Tax Planner'!E$37)+'Tax Planner'!E$32+'Tax Planner'!E$33))</f>
        <v>0</v>
      </c>
      <c r="BW4" s="1">
        <v>100</v>
      </c>
      <c r="BX4" s="1">
        <f aca="true" t="shared" si="8" ref="BX4:BX67">BW4*0.0935</f>
        <v>9.35</v>
      </c>
      <c r="BY4" s="1">
        <f>BW4*0.11</f>
        <v>11</v>
      </c>
      <c r="BZ4" s="1">
        <f>BW4*0.01988</f>
        <v>1.9879999999999998</v>
      </c>
      <c r="CA4" s="1"/>
      <c r="CB4" s="1" t="s">
        <v>8</v>
      </c>
      <c r="CC4" s="1">
        <f>IF('Tax Planner'!$B$40&lt;0,0,+'Tax Planner'!$B$40)</f>
        <v>0</v>
      </c>
      <c r="CD4" s="1">
        <f>IF('Tax Planner'!$C$40&lt;0,0,+'Tax Planner'!$C$40)</f>
        <v>0</v>
      </c>
      <c r="CE4" s="1">
        <f>IF('Tax Planner'!$D$40&lt;0,0,+'Tax Planner'!$D$40)</f>
        <v>0</v>
      </c>
      <c r="CF4" s="1">
        <f>IF('Tax Planner'!$E$40&lt;0,0,+'Tax Planner'!$E$40)</f>
        <v>0</v>
      </c>
      <c r="CG4" s="1" t="s">
        <v>18</v>
      </c>
      <c r="CH4" s="1">
        <f>IF((('Tax Planner'!B$26-'Tax Planner'!B$37)+'Tax Planner'!B$32+'Tax Planner'!B$33)&lt;0,0,(('Tax Planner'!B$26-'Tax Planner'!B$37)+'Tax Planner'!B$32+'Tax Planner'!B$33))</f>
        <v>0</v>
      </c>
      <c r="CI4" s="1">
        <f>IF((('Tax Planner'!C$26-'Tax Planner'!C$37)+'Tax Planner'!C$32+'Tax Planner'!C$33)&lt;0,0,(('Tax Planner'!C$26-'Tax Planner'!C$37)+'Tax Planner'!C$32+'Tax Planner'!C$33))</f>
        <v>0</v>
      </c>
      <c r="CJ4" s="1">
        <f>IF((('Tax Planner'!D$26-'Tax Planner'!D$37)+'Tax Planner'!D$32+'Tax Planner'!D$33)&lt;0,0,(('Tax Planner'!D$26-'Tax Planner'!D$37)+'Tax Planner'!D$32+'Tax Planner'!D$33))</f>
        <v>0</v>
      </c>
      <c r="CK4" s="1">
        <f>IF((('Tax Planner'!E$26-'Tax Planner'!E$37)+'Tax Planner'!E$32+'Tax Planner'!E$33)&lt;0,0,(('Tax Planner'!E$26-'Tax Planner'!E$37)+'Tax Planner'!E$32+'Tax Planner'!E$33))</f>
        <v>0</v>
      </c>
      <c r="CL4" s="1">
        <v>100</v>
      </c>
      <c r="CM4" s="1">
        <f aca="true" t="shared" si="9" ref="CM4:CM35">CL4*0.0935</f>
        <v>9.35</v>
      </c>
      <c r="CN4" s="1">
        <f aca="true" t="shared" si="10" ref="CN4:CN35">CL4*0.11</f>
        <v>11</v>
      </c>
      <c r="CO4" s="1">
        <f aca="true" t="shared" si="11" ref="CO4:CO35">CL4*0.021</f>
        <v>2.1</v>
      </c>
      <c r="CP4" s="1"/>
      <c r="CQ4" s="1" t="s">
        <v>8</v>
      </c>
      <c r="CR4" s="1">
        <f>IF('Tax Planner'!$B$40&lt;0,0,+'Tax Planner'!$B$40)</f>
        <v>0</v>
      </c>
      <c r="CS4" s="1">
        <f>IF('Tax Planner'!$C$40&lt;0,0,+'Tax Planner'!$C$40)</f>
        <v>0</v>
      </c>
      <c r="CT4" s="1">
        <f>IF('Tax Planner'!$D$40&lt;0,0,+'Tax Planner'!$D$40)</f>
        <v>0</v>
      </c>
      <c r="CU4" s="1">
        <f>IF('Tax Planner'!$E$40&lt;0,0,+'Tax Planner'!$E$40)</f>
        <v>0</v>
      </c>
    </row>
    <row r="5" spans="6:99" ht="15">
      <c r="F5" s="1"/>
      <c r="G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 t="s">
        <v>22</v>
      </c>
      <c r="AO5" s="1">
        <f>'Tax Planner'!E3</f>
        <v>2</v>
      </c>
      <c r="AP5" s="1"/>
      <c r="AQ5" s="1">
        <f aca="true" t="shared" si="12" ref="AQ5:AQ68">AQ4+50</f>
        <v>125</v>
      </c>
      <c r="AR5" s="1">
        <f t="shared" si="1"/>
        <v>42.5</v>
      </c>
      <c r="AS5" s="1">
        <f t="shared" si="2"/>
        <v>50</v>
      </c>
      <c r="AT5" s="1">
        <f t="shared" si="3"/>
        <v>56.25</v>
      </c>
      <c r="AU5" s="1">
        <f t="shared" si="0"/>
        <v>9.5525</v>
      </c>
      <c r="AV5" s="1"/>
      <c r="AW5" s="1"/>
      <c r="AX5" s="1"/>
      <c r="AY5" s="1"/>
      <c r="AZ5" s="1"/>
      <c r="BA5" s="1"/>
      <c r="BB5" s="1"/>
      <c r="BC5" s="1"/>
      <c r="BD5" s="1" t="s">
        <v>22</v>
      </c>
      <c r="BE5" s="1">
        <f>'Tax Planner'!E3</f>
        <v>2</v>
      </c>
      <c r="BF5" s="1"/>
      <c r="BG5" s="1">
        <f aca="true" t="shared" si="13" ref="BG5:BG68">BG4+50</f>
        <v>125</v>
      </c>
      <c r="BH5" s="1">
        <f t="shared" si="4"/>
        <v>42.5</v>
      </c>
      <c r="BI5" s="1">
        <f t="shared" si="5"/>
        <v>50</v>
      </c>
      <c r="BJ5" s="1">
        <f t="shared" si="6"/>
        <v>56.25</v>
      </c>
      <c r="BK5" s="1">
        <f t="shared" si="7"/>
        <v>9.5625</v>
      </c>
      <c r="BL5" s="1"/>
      <c r="BM5" s="1"/>
      <c r="BN5" s="1"/>
      <c r="BO5" s="1"/>
      <c r="BP5" s="1"/>
      <c r="BQ5" s="1"/>
      <c r="BR5" s="1"/>
      <c r="BS5" s="1"/>
      <c r="BT5" s="1" t="s">
        <v>22</v>
      </c>
      <c r="BU5" s="1">
        <f>'Tax Planner'!E3</f>
        <v>2</v>
      </c>
      <c r="BV5" s="1"/>
      <c r="BW5" s="1">
        <f>BW4+100</f>
        <v>200</v>
      </c>
      <c r="BX5" s="1">
        <f t="shared" si="8"/>
        <v>18.7</v>
      </c>
      <c r="BY5" s="1">
        <f aca="true" t="shared" si="14" ref="BY5:BY68">BW5*0.11</f>
        <v>22</v>
      </c>
      <c r="BZ5" s="1">
        <f aca="true" t="shared" si="15" ref="BZ5:BZ61">BW5*0.01988</f>
        <v>3.9759999999999995</v>
      </c>
      <c r="CA5" s="1"/>
      <c r="CB5" s="1"/>
      <c r="CC5" s="1"/>
      <c r="CD5" s="1"/>
      <c r="CE5" s="1"/>
      <c r="CF5" s="1"/>
      <c r="CG5" s="1"/>
      <c r="CH5" s="1"/>
      <c r="CI5" s="1" t="s">
        <v>22</v>
      </c>
      <c r="CJ5" s="1">
        <f>'Tax Planner'!E3</f>
        <v>2</v>
      </c>
      <c r="CK5" s="1"/>
      <c r="CL5" s="1">
        <f aca="true" t="shared" si="16" ref="CL5:CL68">CL4+100</f>
        <v>200</v>
      </c>
      <c r="CM5" s="1">
        <f t="shared" si="9"/>
        <v>18.7</v>
      </c>
      <c r="CN5" s="1">
        <f t="shared" si="10"/>
        <v>22</v>
      </c>
      <c r="CO5" s="1">
        <f t="shared" si="11"/>
        <v>4.2</v>
      </c>
      <c r="CP5" s="1"/>
      <c r="CQ5" s="1"/>
      <c r="CR5" s="1"/>
      <c r="CS5" s="1"/>
      <c r="CT5" s="1"/>
      <c r="CU5" s="1"/>
    </row>
    <row r="6" spans="6:99" ht="15">
      <c r="F6" s="1"/>
      <c r="G6" s="1"/>
      <c r="R6" s="2"/>
      <c r="S6" s="1"/>
      <c r="T6" s="1"/>
      <c r="U6" s="1" t="s">
        <v>29</v>
      </c>
      <c r="V6" s="1"/>
      <c r="W6" s="1"/>
      <c r="X6" s="1"/>
      <c r="Y6" s="1"/>
      <c r="Z6" s="1"/>
      <c r="AA6" s="1"/>
      <c r="AB6" s="1"/>
      <c r="AC6" s="1"/>
      <c r="AD6" s="1"/>
      <c r="AE6" s="1" t="s">
        <v>30</v>
      </c>
      <c r="AF6" s="1"/>
      <c r="AG6" s="1"/>
      <c r="AH6" s="1"/>
      <c r="AI6" s="1"/>
      <c r="AJ6" s="1"/>
      <c r="AK6" s="1"/>
      <c r="AL6" s="1"/>
      <c r="AM6" s="1"/>
      <c r="AN6" s="1" t="s">
        <v>22</v>
      </c>
      <c r="AO6" s="1">
        <f>'Tax Planner'!E4</f>
        <v>2</v>
      </c>
      <c r="AP6" s="1"/>
      <c r="AQ6" s="1">
        <f t="shared" si="12"/>
        <v>175</v>
      </c>
      <c r="AR6" s="1">
        <f t="shared" si="1"/>
        <v>59.50000000000001</v>
      </c>
      <c r="AS6" s="1">
        <f t="shared" si="2"/>
        <v>70</v>
      </c>
      <c r="AT6" s="1">
        <f t="shared" si="3"/>
        <v>78.75</v>
      </c>
      <c r="AU6" s="1">
        <f t="shared" si="0"/>
        <v>13.3735</v>
      </c>
      <c r="AV6" s="1"/>
      <c r="AW6" s="1"/>
      <c r="AX6" s="1"/>
      <c r="AY6" s="1"/>
      <c r="AZ6" s="1"/>
      <c r="BA6" s="1"/>
      <c r="BB6" s="1"/>
      <c r="BC6" s="1"/>
      <c r="BD6" s="1" t="s">
        <v>22</v>
      </c>
      <c r="BE6" s="1">
        <f>'Tax Planner'!E4</f>
        <v>2</v>
      </c>
      <c r="BF6" s="1"/>
      <c r="BG6" s="1">
        <f t="shared" si="13"/>
        <v>175</v>
      </c>
      <c r="BH6" s="1">
        <f t="shared" si="4"/>
        <v>59.50000000000001</v>
      </c>
      <c r="BI6" s="1">
        <f t="shared" si="5"/>
        <v>70</v>
      </c>
      <c r="BJ6" s="1">
        <f t="shared" si="6"/>
        <v>78.75</v>
      </c>
      <c r="BK6" s="1">
        <f t="shared" si="7"/>
        <v>13.3875</v>
      </c>
      <c r="BL6" s="1"/>
      <c r="BM6" s="1"/>
      <c r="BN6" s="1"/>
      <c r="BO6" s="1"/>
      <c r="BP6" s="1"/>
      <c r="BQ6" s="1"/>
      <c r="BR6" s="1"/>
      <c r="BS6" s="1"/>
      <c r="BT6" s="1" t="s">
        <v>22</v>
      </c>
      <c r="BU6" s="1">
        <f>'Tax Planner'!E4</f>
        <v>2</v>
      </c>
      <c r="BV6" s="1"/>
      <c r="BW6" s="1">
        <f aca="true" t="shared" si="17" ref="BW6:BW69">BW5+100</f>
        <v>300</v>
      </c>
      <c r="BX6" s="1">
        <f t="shared" si="8"/>
        <v>28.05</v>
      </c>
      <c r="BY6" s="1">
        <f t="shared" si="14"/>
        <v>33</v>
      </c>
      <c r="BZ6" s="1">
        <f t="shared" si="15"/>
        <v>5.9639999999999995</v>
      </c>
      <c r="CA6" s="1"/>
      <c r="CB6" s="1"/>
      <c r="CC6" s="1"/>
      <c r="CD6" s="1"/>
      <c r="CE6" s="1"/>
      <c r="CF6" s="1"/>
      <c r="CG6" s="1"/>
      <c r="CH6" s="1"/>
      <c r="CI6" s="1" t="s">
        <v>22</v>
      </c>
      <c r="CJ6" s="1">
        <f>'Tax Planner'!E4</f>
        <v>2</v>
      </c>
      <c r="CK6" s="1"/>
      <c r="CL6" s="1">
        <f t="shared" si="16"/>
        <v>300</v>
      </c>
      <c r="CM6" s="1">
        <f t="shared" si="9"/>
        <v>28.05</v>
      </c>
      <c r="CN6" s="1">
        <f t="shared" si="10"/>
        <v>33</v>
      </c>
      <c r="CO6" s="1">
        <f t="shared" si="11"/>
        <v>6.300000000000001</v>
      </c>
      <c r="CP6" s="1"/>
      <c r="CQ6" s="1"/>
      <c r="CR6" s="1"/>
      <c r="CS6" s="1"/>
      <c r="CT6" s="1"/>
      <c r="CU6" s="1"/>
    </row>
    <row r="7" spans="6:99" ht="15">
      <c r="F7" s="1"/>
      <c r="G7" s="1"/>
      <c r="R7" s="186" t="s">
        <v>263</v>
      </c>
      <c r="S7" s="1"/>
      <c r="T7" s="1"/>
      <c r="U7" s="1"/>
      <c r="V7" s="1"/>
      <c r="W7" s="186" t="s">
        <v>264</v>
      </c>
      <c r="X7" s="1"/>
      <c r="Y7" s="1"/>
      <c r="Z7" s="1"/>
      <c r="AA7" s="1"/>
      <c r="AB7" s="186" t="s">
        <v>265</v>
      </c>
      <c r="AC7" s="1"/>
      <c r="AD7" s="1"/>
      <c r="AE7" s="1"/>
      <c r="AF7" s="1"/>
      <c r="AG7" s="186" t="s">
        <v>266</v>
      </c>
      <c r="AH7" s="1"/>
      <c r="AI7" s="1"/>
      <c r="AJ7" s="1"/>
      <c r="AK7" s="1"/>
      <c r="AL7" s="1"/>
      <c r="AM7" s="1"/>
      <c r="AN7" s="1"/>
      <c r="AO7" s="1"/>
      <c r="AP7" s="1"/>
      <c r="AQ7" s="1">
        <f t="shared" si="12"/>
        <v>225</v>
      </c>
      <c r="AR7" s="1">
        <f t="shared" si="1"/>
        <v>76.5</v>
      </c>
      <c r="AS7" s="1">
        <f t="shared" si="2"/>
        <v>90</v>
      </c>
      <c r="AT7" s="1">
        <f t="shared" si="3"/>
        <v>101.25</v>
      </c>
      <c r="AU7" s="1">
        <f t="shared" si="0"/>
        <v>17.1945</v>
      </c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>
        <f t="shared" si="13"/>
        <v>225</v>
      </c>
      <c r="BH7" s="1">
        <f t="shared" si="4"/>
        <v>76.5</v>
      </c>
      <c r="BI7" s="1">
        <f t="shared" si="5"/>
        <v>90</v>
      </c>
      <c r="BJ7" s="1">
        <f t="shared" si="6"/>
        <v>101.25</v>
      </c>
      <c r="BK7" s="1">
        <f t="shared" si="7"/>
        <v>17.2125</v>
      </c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>
        <f t="shared" si="17"/>
        <v>400</v>
      </c>
      <c r="BX7" s="1">
        <f t="shared" si="8"/>
        <v>37.4</v>
      </c>
      <c r="BY7" s="1">
        <f t="shared" si="14"/>
        <v>44</v>
      </c>
      <c r="BZ7" s="1">
        <f t="shared" si="15"/>
        <v>7.951999999999999</v>
      </c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>
        <f t="shared" si="16"/>
        <v>400</v>
      </c>
      <c r="CM7" s="1">
        <f t="shared" si="9"/>
        <v>37.4</v>
      </c>
      <c r="CN7" s="1">
        <f t="shared" si="10"/>
        <v>44</v>
      </c>
      <c r="CO7" s="1">
        <f t="shared" si="11"/>
        <v>8.4</v>
      </c>
      <c r="CP7" s="1"/>
      <c r="CQ7" s="1"/>
      <c r="CR7" s="1"/>
      <c r="CS7" s="1"/>
      <c r="CT7" s="1"/>
      <c r="CU7" s="1"/>
    </row>
    <row r="8" spans="6:99" ht="15">
      <c r="F8" s="1"/>
      <c r="G8" s="1"/>
      <c r="R8" s="1" t="s">
        <v>40</v>
      </c>
      <c r="S8" s="1"/>
      <c r="T8" s="1"/>
      <c r="U8" s="4" t="s">
        <v>41</v>
      </c>
      <c r="V8" s="1"/>
      <c r="W8" s="1" t="s">
        <v>40</v>
      </c>
      <c r="X8" s="1"/>
      <c r="Y8" s="1"/>
      <c r="Z8" s="4" t="s">
        <v>41</v>
      </c>
      <c r="AA8" s="1"/>
      <c r="AB8" s="1" t="s">
        <v>40</v>
      </c>
      <c r="AC8" s="1"/>
      <c r="AD8" s="1"/>
      <c r="AE8" s="4" t="s">
        <v>41</v>
      </c>
      <c r="AF8" s="1"/>
      <c r="AG8" s="1" t="s">
        <v>40</v>
      </c>
      <c r="AH8" s="1"/>
      <c r="AI8" s="1"/>
      <c r="AJ8" s="4" t="s">
        <v>41</v>
      </c>
      <c r="AK8" s="1"/>
      <c r="AL8" s="1" t="s">
        <v>42</v>
      </c>
      <c r="AM8" s="113">
        <f>VLOOKUP(AM4+25,AQ3:AV1200,2)</f>
        <v>0</v>
      </c>
      <c r="AN8" s="113">
        <f>VLOOKUP(AN4+25,AQ3:AV1200,2)</f>
        <v>0</v>
      </c>
      <c r="AO8" s="113">
        <f>VLOOKUP(AO4+25,AQ3:AV1200,2)</f>
        <v>0</v>
      </c>
      <c r="AP8" s="113">
        <f>VLOOKUP(AP4+25,AQ3:AV1200,2)</f>
        <v>0</v>
      </c>
      <c r="AQ8" s="1">
        <f t="shared" si="12"/>
        <v>275</v>
      </c>
      <c r="AR8" s="1">
        <f t="shared" si="1"/>
        <v>93.5</v>
      </c>
      <c r="AS8" s="1">
        <f t="shared" si="2"/>
        <v>110</v>
      </c>
      <c r="AT8" s="1">
        <f t="shared" si="3"/>
        <v>123.75</v>
      </c>
      <c r="AU8" s="1">
        <f t="shared" si="0"/>
        <v>21.0155</v>
      </c>
      <c r="AV8" s="1"/>
      <c r="AW8" s="1" t="s">
        <v>42</v>
      </c>
      <c r="AX8" s="113">
        <f>VLOOKUP(AX4+25,AQ3:AV1200,2)</f>
        <v>0</v>
      </c>
      <c r="AY8" s="113">
        <f>VLOOKUP(AY4+25,AQ3:AV1200,2)</f>
        <v>0</v>
      </c>
      <c r="AZ8" s="113">
        <f>VLOOKUP(AZ4+25,AQ3:AV1200,2)</f>
        <v>0</v>
      </c>
      <c r="BA8" s="113">
        <f>VLOOKUP(BA4+25,AQ3:AV1200,2)</f>
        <v>0</v>
      </c>
      <c r="BB8" s="1" t="s">
        <v>42</v>
      </c>
      <c r="BC8" s="113">
        <f>VLOOKUP(BC4+25,BG3:BK1000,2)</f>
        <v>0</v>
      </c>
      <c r="BD8" s="113">
        <f>VLOOKUP(BD4+25,BG3:BK1000,2)</f>
        <v>0</v>
      </c>
      <c r="BE8" s="113">
        <f>VLOOKUP(BE4+25,BG3:BK1000,2)</f>
        <v>0</v>
      </c>
      <c r="BF8" s="113">
        <f>VLOOKUP(BF4+25,BG3:BK1000,2)</f>
        <v>0</v>
      </c>
      <c r="BG8" s="1">
        <f t="shared" si="13"/>
        <v>275</v>
      </c>
      <c r="BH8" s="1">
        <f t="shared" si="4"/>
        <v>93.5</v>
      </c>
      <c r="BI8" s="1">
        <f t="shared" si="5"/>
        <v>110</v>
      </c>
      <c r="BJ8" s="1">
        <f t="shared" si="6"/>
        <v>123.75</v>
      </c>
      <c r="BK8" s="1">
        <f t="shared" si="7"/>
        <v>21.037499999999998</v>
      </c>
      <c r="BL8" s="1"/>
      <c r="BM8" s="1" t="s">
        <v>42</v>
      </c>
      <c r="BN8" s="113">
        <f>VLOOKUP(BN4+25,BG3:BK1000,2)</f>
        <v>0</v>
      </c>
      <c r="BO8" s="113">
        <f>VLOOKUP(BO4+25,BG3:BK1000,2)</f>
        <v>0</v>
      </c>
      <c r="BP8" s="113">
        <f>VLOOKUP(BP4+25,BG3:BK1000,2)</f>
        <v>0</v>
      </c>
      <c r="BQ8" s="113">
        <f>VLOOKUP(BQ4+25,BG3:BK1000,2)</f>
        <v>0</v>
      </c>
      <c r="BR8" s="1" t="s">
        <v>42</v>
      </c>
      <c r="BS8" s="113">
        <f>VLOOKUP(BS4+25,BW3:CA687,2)</f>
        <v>0</v>
      </c>
      <c r="BT8" s="113">
        <f>VLOOKUP(BT4+25,BW3:CA687,2)</f>
        <v>0</v>
      </c>
      <c r="BU8" s="113">
        <f>VLOOKUP(BU4+25,BW3:CA687,2)</f>
        <v>0</v>
      </c>
      <c r="BV8" s="113">
        <f>VLOOKUP(BV4+25,BW3:CA687,2)</f>
        <v>0</v>
      </c>
      <c r="BW8" s="1">
        <f t="shared" si="17"/>
        <v>500</v>
      </c>
      <c r="BX8" s="1">
        <f t="shared" si="8"/>
        <v>46.75</v>
      </c>
      <c r="BY8" s="1">
        <f t="shared" si="14"/>
        <v>55</v>
      </c>
      <c r="BZ8" s="1">
        <f t="shared" si="15"/>
        <v>9.94</v>
      </c>
      <c r="CA8" s="1"/>
      <c r="CB8" s="1" t="s">
        <v>42</v>
      </c>
      <c r="CC8" s="113">
        <f>VLOOKUP(CC4+25,BW3:CA687,2)</f>
        <v>0</v>
      </c>
      <c r="CD8" s="113">
        <f>VLOOKUP(CD4+25,BW3:CA687,2)</f>
        <v>0</v>
      </c>
      <c r="CE8" s="113">
        <f>VLOOKUP(CE4+25,BW3:CA687,2)</f>
        <v>0</v>
      </c>
      <c r="CF8" s="113">
        <f>VLOOKUP(CF4+25,BW3:CA687,2)</f>
        <v>0</v>
      </c>
      <c r="CG8" s="1" t="s">
        <v>42</v>
      </c>
      <c r="CH8" s="113">
        <f>VLOOKUP(CH4+25,CL3:CP687,2)</f>
        <v>0</v>
      </c>
      <c r="CI8" s="113">
        <f>VLOOKUP(CI4+25,CL3:CP687,2)</f>
        <v>0</v>
      </c>
      <c r="CJ8" s="113">
        <f>VLOOKUP(CJ4+25,CL3:CP687,2)</f>
        <v>0</v>
      </c>
      <c r="CK8" s="113">
        <f>VLOOKUP(CK4+25,CL3:CP687,2)</f>
        <v>0</v>
      </c>
      <c r="CL8" s="1">
        <f t="shared" si="16"/>
        <v>500</v>
      </c>
      <c r="CM8" s="1">
        <f t="shared" si="9"/>
        <v>46.75</v>
      </c>
      <c r="CN8" s="1">
        <f t="shared" si="10"/>
        <v>55</v>
      </c>
      <c r="CO8" s="1">
        <f t="shared" si="11"/>
        <v>10.5</v>
      </c>
      <c r="CP8" s="1"/>
      <c r="CQ8" s="1" t="s">
        <v>42</v>
      </c>
      <c r="CR8" s="113">
        <f>VLOOKUP(CR4+25,CL3:CP687,2)</f>
        <v>0</v>
      </c>
      <c r="CS8" s="113">
        <f>VLOOKUP(CS4+25,CL3:CP687,2)</f>
        <v>0</v>
      </c>
      <c r="CT8" s="113">
        <f>VLOOKUP(CT4+25,CL3:CP687,2)</f>
        <v>0</v>
      </c>
      <c r="CU8" s="113">
        <f>VLOOKUP(CU4+25,CL3:CQ687,2)</f>
        <v>0</v>
      </c>
    </row>
    <row r="9" spans="6:99" ht="15">
      <c r="F9" s="1"/>
      <c r="G9" s="1"/>
      <c r="R9" s="1" t="s">
        <v>47</v>
      </c>
      <c r="S9" s="4" t="s">
        <v>48</v>
      </c>
      <c r="T9" s="1"/>
      <c r="U9" s="4" t="s">
        <v>49</v>
      </c>
      <c r="V9" s="1"/>
      <c r="W9" s="1" t="s">
        <v>47</v>
      </c>
      <c r="X9" s="4" t="s">
        <v>48</v>
      </c>
      <c r="Y9" s="1"/>
      <c r="Z9" s="4" t="s">
        <v>49</v>
      </c>
      <c r="AA9" s="1"/>
      <c r="AB9" s="1" t="s">
        <v>47</v>
      </c>
      <c r="AC9" s="4" t="s">
        <v>48</v>
      </c>
      <c r="AD9" s="1"/>
      <c r="AE9" s="4" t="s">
        <v>49</v>
      </c>
      <c r="AF9" s="1"/>
      <c r="AG9" s="1" t="s">
        <v>47</v>
      </c>
      <c r="AH9" s="4" t="s">
        <v>48</v>
      </c>
      <c r="AI9" s="1"/>
      <c r="AJ9" s="4" t="s">
        <v>49</v>
      </c>
      <c r="AK9" s="1"/>
      <c r="AL9" s="1"/>
      <c r="AM9" s="113">
        <f>VLOOKUP(AM4+25,AQ3:AV1200,3)</f>
        <v>0</v>
      </c>
      <c r="AN9" s="113">
        <f>VLOOKUP(AN4+25,AQ3:AV1200,3)</f>
        <v>0</v>
      </c>
      <c r="AO9" s="113">
        <f>VLOOKUP(AO4+25,AQ3:AV1200,3)</f>
        <v>0</v>
      </c>
      <c r="AP9" s="113">
        <f>VLOOKUP(AP4+25,AQ3:AV1200,3)</f>
        <v>0</v>
      </c>
      <c r="AQ9" s="1">
        <f t="shared" si="12"/>
        <v>325</v>
      </c>
      <c r="AR9" s="1">
        <f t="shared" si="1"/>
        <v>110.50000000000001</v>
      </c>
      <c r="AS9" s="1">
        <f t="shared" si="2"/>
        <v>130</v>
      </c>
      <c r="AT9" s="1">
        <f t="shared" si="3"/>
        <v>146.25</v>
      </c>
      <c r="AU9" s="1">
        <f t="shared" si="0"/>
        <v>24.8365</v>
      </c>
      <c r="AV9" s="1"/>
      <c r="AW9" s="1"/>
      <c r="AX9" s="113">
        <f>VLOOKUP(AX4+25,AQ3:AV1200,3)</f>
        <v>0</v>
      </c>
      <c r="AY9" s="113">
        <f>VLOOKUP(AY4+25,AQ3:AV1200,3)</f>
        <v>0</v>
      </c>
      <c r="AZ9" s="113">
        <f>VLOOKUP(AZ4+25,AQ3:AV1200,3)</f>
        <v>0</v>
      </c>
      <c r="BA9" s="113">
        <f>VLOOKUP(BA4+25,AQ3:AV1200,3)</f>
        <v>0</v>
      </c>
      <c r="BB9" s="1"/>
      <c r="BC9" s="113">
        <f>VLOOKUP(BC4+25,BG3:BK1000,3)</f>
        <v>0</v>
      </c>
      <c r="BD9" s="113">
        <f>VLOOKUP(BD4+25,BG3:BK1000,3)</f>
        <v>0</v>
      </c>
      <c r="BE9" s="113">
        <f>VLOOKUP(BE4+25,BG3:BK1000,3)</f>
        <v>0</v>
      </c>
      <c r="BF9" s="113">
        <f>VLOOKUP(BF4+25,BG3:BK1000,3)</f>
        <v>0</v>
      </c>
      <c r="BG9" s="1">
        <f t="shared" si="13"/>
        <v>325</v>
      </c>
      <c r="BH9" s="1">
        <f t="shared" si="4"/>
        <v>110.50000000000001</v>
      </c>
      <c r="BI9" s="1">
        <f t="shared" si="5"/>
        <v>130</v>
      </c>
      <c r="BJ9" s="1">
        <f t="shared" si="6"/>
        <v>146.25</v>
      </c>
      <c r="BK9" s="1">
        <f t="shared" si="7"/>
        <v>24.8625</v>
      </c>
      <c r="BL9" s="1"/>
      <c r="BM9" s="1"/>
      <c r="BN9" s="113">
        <f>VLOOKUP(BN4+25,BG3:BK1000,3)</f>
        <v>0</v>
      </c>
      <c r="BO9" s="113">
        <f>VLOOKUP(BO4+25,BG3:BK1000,3)</f>
        <v>0</v>
      </c>
      <c r="BP9" s="113">
        <f>VLOOKUP(BP4+25,BG3:BK1000,3)</f>
        <v>0</v>
      </c>
      <c r="BQ9" s="113">
        <f>VLOOKUP(BQ4+25,BG3:BK1000,3)</f>
        <v>0</v>
      </c>
      <c r="BR9" s="1"/>
      <c r="BS9" s="113">
        <f>VLOOKUP(BS4+25,BW3:CA687,3)</f>
        <v>0</v>
      </c>
      <c r="BT9" s="113">
        <f>VLOOKUP(BT4+25,BW3:CA687,3)</f>
        <v>0</v>
      </c>
      <c r="BU9" s="113">
        <f>VLOOKUP(BU4+25,BW3:CA687,3)</f>
        <v>0</v>
      </c>
      <c r="BV9" s="113">
        <f>VLOOKUP(BV4+25,BW3:CA687,3)</f>
        <v>0</v>
      </c>
      <c r="BW9" s="1">
        <f t="shared" si="17"/>
        <v>600</v>
      </c>
      <c r="BX9" s="1">
        <f t="shared" si="8"/>
        <v>56.1</v>
      </c>
      <c r="BY9" s="1">
        <f t="shared" si="14"/>
        <v>66</v>
      </c>
      <c r="BZ9" s="1">
        <f t="shared" si="15"/>
        <v>11.927999999999999</v>
      </c>
      <c r="CA9" s="1"/>
      <c r="CB9" s="1"/>
      <c r="CC9" s="113">
        <f>VLOOKUP(CC4+25,BW3:CA687,3)</f>
        <v>0</v>
      </c>
      <c r="CD9" s="113">
        <f>VLOOKUP(CD4+25,BW3:CA687,3)</f>
        <v>0</v>
      </c>
      <c r="CE9" s="113">
        <f>VLOOKUP(CE4+25,BW3:CA687,3)</f>
        <v>0</v>
      </c>
      <c r="CF9" s="113">
        <f>VLOOKUP(CF4+25,BW3:CA687,3)</f>
        <v>0</v>
      </c>
      <c r="CG9" s="1"/>
      <c r="CH9" s="113">
        <f>VLOOKUP(CH4+25,CL3:CP687,3)</f>
        <v>0</v>
      </c>
      <c r="CI9" s="113">
        <f>VLOOKUP(CI4+25,CL3:CP687,3)</f>
        <v>0</v>
      </c>
      <c r="CJ9" s="113">
        <f>VLOOKUP(CJ4+25,CL3:CP687,3)</f>
        <v>0</v>
      </c>
      <c r="CK9" s="113">
        <f>VLOOKUP(CK4+25,CL3:CP687,3)</f>
        <v>0</v>
      </c>
      <c r="CL9" s="1">
        <f t="shared" si="16"/>
        <v>600</v>
      </c>
      <c r="CM9" s="1">
        <f t="shared" si="9"/>
        <v>56.1</v>
      </c>
      <c r="CN9" s="1">
        <f t="shared" si="10"/>
        <v>66</v>
      </c>
      <c r="CO9" s="1">
        <f t="shared" si="11"/>
        <v>12.600000000000001</v>
      </c>
      <c r="CP9" s="1"/>
      <c r="CQ9" s="1"/>
      <c r="CR9" s="113">
        <f>VLOOKUP(CR4+25,CL3:CP687,3)</f>
        <v>0</v>
      </c>
      <c r="CS9" s="113">
        <f>VLOOKUP(CS4+25,CL3:CP687,3)</f>
        <v>0</v>
      </c>
      <c r="CT9" s="113">
        <f>VLOOKUP(CT4+25,CL3:CP687,3)</f>
        <v>0</v>
      </c>
      <c r="CU9" s="113">
        <f>VLOOKUP(CU4+25,CL3:CP687,3)</f>
        <v>0</v>
      </c>
    </row>
    <row r="10" spans="6:99" ht="15">
      <c r="F10" s="1"/>
      <c r="G10" s="1"/>
      <c r="R10" s="1" t="s">
        <v>53</v>
      </c>
      <c r="S10" s="1" t="s">
        <v>53</v>
      </c>
      <c r="T10" s="1" t="s">
        <v>53</v>
      </c>
      <c r="U10" s="1" t="s">
        <v>53</v>
      </c>
      <c r="V10" s="1"/>
      <c r="W10" s="1" t="s">
        <v>53</v>
      </c>
      <c r="X10" s="1" t="s">
        <v>53</v>
      </c>
      <c r="Y10" s="1" t="s">
        <v>53</v>
      </c>
      <c r="Z10" s="1" t="s">
        <v>53</v>
      </c>
      <c r="AA10" s="1"/>
      <c r="AB10" s="1" t="s">
        <v>53</v>
      </c>
      <c r="AC10" s="1" t="s">
        <v>53</v>
      </c>
      <c r="AD10" s="1" t="s">
        <v>53</v>
      </c>
      <c r="AE10" s="1" t="s">
        <v>53</v>
      </c>
      <c r="AF10" s="1"/>
      <c r="AG10" s="1" t="s">
        <v>53</v>
      </c>
      <c r="AH10" s="1" t="s">
        <v>53</v>
      </c>
      <c r="AI10" s="1" t="s">
        <v>53</v>
      </c>
      <c r="AJ10" s="1" t="s">
        <v>53</v>
      </c>
      <c r="AK10" s="1"/>
      <c r="AL10" s="1"/>
      <c r="AM10" s="113">
        <f>VLOOKUP(AM4+25,AQ3:AV1200,4)</f>
        <v>0</v>
      </c>
      <c r="AN10" s="113">
        <f>VLOOKUP(AN4+25,AQ3:AV1200,4)</f>
        <v>0</v>
      </c>
      <c r="AO10" s="113">
        <f>VLOOKUP(AO4+25,AQ3:AV1200,4)</f>
        <v>0</v>
      </c>
      <c r="AP10" s="113">
        <f>VLOOKUP(AP4+25,AQ3:AV1200,4)</f>
        <v>0</v>
      </c>
      <c r="AQ10" s="1">
        <f t="shared" si="12"/>
        <v>375</v>
      </c>
      <c r="AR10" s="1">
        <f t="shared" si="1"/>
        <v>127.50000000000001</v>
      </c>
      <c r="AS10" s="1">
        <f t="shared" si="2"/>
        <v>150</v>
      </c>
      <c r="AT10" s="1">
        <f t="shared" si="3"/>
        <v>168.75</v>
      </c>
      <c r="AU10" s="1">
        <f t="shared" si="0"/>
        <v>28.657500000000002</v>
      </c>
      <c r="AV10" s="1"/>
      <c r="AW10" s="1"/>
      <c r="AX10" s="113">
        <f>VLOOKUP(AX4+25,AQ3:AV1200,4)</f>
        <v>0</v>
      </c>
      <c r="AY10" s="113">
        <f>VLOOKUP(AY4+25,AQ3:AV1200,4)</f>
        <v>0</v>
      </c>
      <c r="AZ10" s="113">
        <f>VLOOKUP(AZ4+25,AQ3:AV1200,4)</f>
        <v>0</v>
      </c>
      <c r="BA10" s="113">
        <f>VLOOKUP(BA4+25,AQ3:AV1200,4)</f>
        <v>0</v>
      </c>
      <c r="BB10" s="1"/>
      <c r="BC10" s="113">
        <f>VLOOKUP(BC4+25,BG3:BK1000,4)</f>
        <v>0</v>
      </c>
      <c r="BD10" s="113">
        <f>VLOOKUP(BD4+25,BG3:BK1000,4)</f>
        <v>0</v>
      </c>
      <c r="BE10" s="113">
        <f>VLOOKUP(BE4+25,BG3:BK1000,4)</f>
        <v>0</v>
      </c>
      <c r="BF10" s="113">
        <f>VLOOKUP(BF4+25,BG3:BK1000,4)</f>
        <v>0</v>
      </c>
      <c r="BG10" s="1">
        <f t="shared" si="13"/>
        <v>375</v>
      </c>
      <c r="BH10" s="1">
        <f t="shared" si="4"/>
        <v>127.50000000000001</v>
      </c>
      <c r="BI10" s="1">
        <f t="shared" si="5"/>
        <v>150</v>
      </c>
      <c r="BJ10" s="1">
        <f t="shared" si="6"/>
        <v>168.75</v>
      </c>
      <c r="BK10" s="1">
        <f t="shared" si="7"/>
        <v>28.6875</v>
      </c>
      <c r="BL10" s="1"/>
      <c r="BM10" s="1"/>
      <c r="BN10" s="113">
        <f>VLOOKUP(BN4+25,BG3:BK1000,4)</f>
        <v>0</v>
      </c>
      <c r="BO10" s="113">
        <f>VLOOKUP(BO4+25,BG3:BK1000,4)</f>
        <v>0</v>
      </c>
      <c r="BP10" s="113">
        <f>VLOOKUP(BP4+25,BG3:BK1000,4)</f>
        <v>0</v>
      </c>
      <c r="BQ10" s="113">
        <f>VLOOKUP(BQ4+25,BG3:BK1000,4)</f>
        <v>0</v>
      </c>
      <c r="BR10" s="1"/>
      <c r="BS10" s="198"/>
      <c r="BT10" s="115"/>
      <c r="BU10" s="1"/>
      <c r="BV10" s="1"/>
      <c r="BW10" s="1">
        <f t="shared" si="17"/>
        <v>700</v>
      </c>
      <c r="BX10" s="1">
        <f t="shared" si="8"/>
        <v>65.45</v>
      </c>
      <c r="BY10" s="1">
        <f t="shared" si="14"/>
        <v>77</v>
      </c>
      <c r="BZ10" s="1">
        <f t="shared" si="15"/>
        <v>13.915999999999999</v>
      </c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>
        <f t="shared" si="16"/>
        <v>700</v>
      </c>
      <c r="CM10" s="1">
        <f t="shared" si="9"/>
        <v>65.45</v>
      </c>
      <c r="CN10" s="1">
        <f t="shared" si="10"/>
        <v>77</v>
      </c>
      <c r="CO10" s="1">
        <f t="shared" si="11"/>
        <v>14.700000000000001</v>
      </c>
      <c r="CP10" s="1"/>
      <c r="CQ10" s="1"/>
      <c r="CR10" s="1"/>
      <c r="CS10" s="1"/>
      <c r="CT10" s="1"/>
      <c r="CU10" s="1"/>
    </row>
    <row r="11" spans="6:99" ht="15">
      <c r="F11" s="1"/>
      <c r="G11" s="1"/>
      <c r="R11" s="1">
        <v>-99999</v>
      </c>
      <c r="S11" s="187">
        <v>0.1</v>
      </c>
      <c r="T11" s="113">
        <v>0</v>
      </c>
      <c r="U11" s="113">
        <v>0</v>
      </c>
      <c r="V11" s="1"/>
      <c r="W11" s="1">
        <v>-99999</v>
      </c>
      <c r="X11" s="191">
        <v>0.1</v>
      </c>
      <c r="Y11" s="113">
        <v>0</v>
      </c>
      <c r="Z11" s="113">
        <v>0</v>
      </c>
      <c r="AA11" s="1"/>
      <c r="AB11" s="1">
        <v>-99999</v>
      </c>
      <c r="AC11" s="195">
        <v>0.0535</v>
      </c>
      <c r="AD11" s="113">
        <v>0</v>
      </c>
      <c r="AE11" s="113">
        <v>0</v>
      </c>
      <c r="AF11" s="1"/>
      <c r="AG11" s="1">
        <v>-99999</v>
      </c>
      <c r="AH11" s="195">
        <v>0.0535</v>
      </c>
      <c r="AI11" s="113">
        <v>0</v>
      </c>
      <c r="AJ11" s="113">
        <v>0</v>
      </c>
      <c r="AK11" s="1"/>
      <c r="AL11" s="1" t="s">
        <v>54</v>
      </c>
      <c r="AM11" s="113">
        <f>VLOOKUP(AM4+25,AQ3:AV1200,5)</f>
        <v>0</v>
      </c>
      <c r="AN11" s="113">
        <f>VLOOKUP(AN4+25,AQ3:AV1200,5)</f>
        <v>0</v>
      </c>
      <c r="AO11" s="113">
        <f>VLOOKUP(AO4+25,AQ3:AV1200,5)</f>
        <v>0</v>
      </c>
      <c r="AP11" s="113">
        <f>VLOOKUP(AP4+25,AQ3:AV1200,5)</f>
        <v>0</v>
      </c>
      <c r="AQ11" s="1">
        <f t="shared" si="12"/>
        <v>425</v>
      </c>
      <c r="AR11" s="1">
        <f t="shared" si="1"/>
        <v>144.5</v>
      </c>
      <c r="AS11" s="1">
        <f t="shared" si="2"/>
        <v>170</v>
      </c>
      <c r="AT11" s="1">
        <f t="shared" si="3"/>
        <v>191.25</v>
      </c>
      <c r="AU11" s="1">
        <f t="shared" si="0"/>
        <v>32.478500000000004</v>
      </c>
      <c r="AV11" s="1"/>
      <c r="AW11" s="1" t="s">
        <v>54</v>
      </c>
      <c r="AX11" s="113">
        <f>VLOOKUP(AX4+25,AQ3:AV1200,5)</f>
        <v>0</v>
      </c>
      <c r="AY11" s="113">
        <f>VLOOKUP(AY4+25,AQ3:AV1200,5)</f>
        <v>0</v>
      </c>
      <c r="AZ11" s="113">
        <f>VLOOKUP(AZ4+25,AQ3:AV1200,5)</f>
        <v>0</v>
      </c>
      <c r="BA11" s="113">
        <f>VLOOKUP(BA4+25,AQ3:AV1200,5)</f>
        <v>0</v>
      </c>
      <c r="BB11" s="1" t="s">
        <v>54</v>
      </c>
      <c r="BC11" s="113">
        <f>VLOOKUP(BC4+25,BG3:BK1000,5)</f>
        <v>0</v>
      </c>
      <c r="BD11" s="113">
        <f>VLOOKUP(BD4+25,BG3:BK1000,5)</f>
        <v>0</v>
      </c>
      <c r="BE11" s="113">
        <f>VLOOKUP(BE4+25,BG3:BK1000,5)</f>
        <v>0</v>
      </c>
      <c r="BF11" s="113">
        <f>VLOOKUP(BF4+25,BG3:BK1000,5)</f>
        <v>0</v>
      </c>
      <c r="BG11" s="1">
        <f t="shared" si="13"/>
        <v>425</v>
      </c>
      <c r="BH11" s="1">
        <f t="shared" si="4"/>
        <v>144.5</v>
      </c>
      <c r="BI11" s="1">
        <f t="shared" si="5"/>
        <v>170</v>
      </c>
      <c r="BJ11" s="1">
        <f t="shared" si="6"/>
        <v>191.25</v>
      </c>
      <c r="BK11" s="1">
        <f t="shared" si="7"/>
        <v>32.5125</v>
      </c>
      <c r="BL11" s="1"/>
      <c r="BM11" s="1" t="s">
        <v>54</v>
      </c>
      <c r="BN11" s="113">
        <f>VLOOKUP(BN4+25,BG3:BK1000,5)</f>
        <v>0</v>
      </c>
      <c r="BO11" s="113">
        <f>VLOOKUP(BO4+25,BG3:BK1000,5)</f>
        <v>0</v>
      </c>
      <c r="BP11" s="113">
        <f>VLOOKUP(BP4+25,BG3:BK1000,5)</f>
        <v>0</v>
      </c>
      <c r="BQ11" s="113">
        <f>VLOOKUP(BQ4+25,BG3:BK1000,5)</f>
        <v>0</v>
      </c>
      <c r="BR11" s="1" t="s">
        <v>54</v>
      </c>
      <c r="BS11" s="113">
        <f>VLOOKUP(BS4+25,BW3:CA687,4)</f>
        <v>0</v>
      </c>
      <c r="BT11" s="113">
        <f>VLOOKUP(BT4+25,BW3:CA687,4)</f>
        <v>0</v>
      </c>
      <c r="BU11" s="113">
        <f>VLOOKUP(BU4+25,BW3:CA687,4)</f>
        <v>0</v>
      </c>
      <c r="BV11" s="113">
        <f>VLOOKUP(BV4+25,BW3:CA687,4)</f>
        <v>0</v>
      </c>
      <c r="BW11" s="1">
        <f t="shared" si="17"/>
        <v>800</v>
      </c>
      <c r="BX11" s="1">
        <f t="shared" si="8"/>
        <v>74.8</v>
      </c>
      <c r="BY11" s="1">
        <f t="shared" si="14"/>
        <v>88</v>
      </c>
      <c r="BZ11" s="1">
        <f t="shared" si="15"/>
        <v>15.903999999999998</v>
      </c>
      <c r="CA11" s="1"/>
      <c r="CB11" s="1" t="s">
        <v>54</v>
      </c>
      <c r="CC11" s="113">
        <f>VLOOKUP(CC4+25,BW3:CA687,4)</f>
        <v>0</v>
      </c>
      <c r="CD11" s="113">
        <f>VLOOKUP(CD4+25,BW3:CA687,4)</f>
        <v>0</v>
      </c>
      <c r="CE11" s="113">
        <f>VLOOKUP(CE4+25,BW3:CA687,4)</f>
        <v>0</v>
      </c>
      <c r="CF11" s="113">
        <f>VLOOKUP(CF4+25,BW3:CA687,4)</f>
        <v>0</v>
      </c>
      <c r="CG11" s="1" t="s">
        <v>54</v>
      </c>
      <c r="CH11" s="113">
        <f>VLOOKUP(CH4+25,CL3:CP687,4)</f>
        <v>0</v>
      </c>
      <c r="CI11" s="113">
        <f>VLOOKUP(CI4+25,CL3:CP687,4)</f>
        <v>0</v>
      </c>
      <c r="CJ11" s="113">
        <f>VLOOKUP(CJ4+25,CL3:CP687,4)</f>
        <v>0</v>
      </c>
      <c r="CK11" s="113">
        <f>VLOOKUP(CK4+25,CL3:CP687,4)</f>
        <v>0</v>
      </c>
      <c r="CL11" s="1">
        <f t="shared" si="16"/>
        <v>800</v>
      </c>
      <c r="CM11" s="1">
        <f t="shared" si="9"/>
        <v>74.8</v>
      </c>
      <c r="CN11" s="1">
        <f t="shared" si="10"/>
        <v>88</v>
      </c>
      <c r="CO11" s="1">
        <f t="shared" si="11"/>
        <v>16.8</v>
      </c>
      <c r="CP11" s="1"/>
      <c r="CQ11" s="1" t="s">
        <v>54</v>
      </c>
      <c r="CR11" s="113">
        <f>VLOOKUP(CR4+25,CL3:CP687,4)</f>
        <v>0</v>
      </c>
      <c r="CS11" s="113">
        <f>VLOOKUP(CS4+25,CL3:CP687,4)</f>
        <v>0</v>
      </c>
      <c r="CT11" s="113">
        <f>VLOOKUP(CT4+25,CL3:CP687,4)</f>
        <v>0</v>
      </c>
      <c r="CU11" s="113">
        <f>VLOOKUP(CU4+25,CL3:CP687,4)</f>
        <v>0</v>
      </c>
    </row>
    <row r="12" spans="6:99" ht="15">
      <c r="F12" s="1"/>
      <c r="G12" s="1"/>
      <c r="R12" s="113">
        <v>19050</v>
      </c>
      <c r="S12" s="188">
        <v>0.12</v>
      </c>
      <c r="T12" s="113">
        <f aca="true" t="shared" si="18" ref="T12:T17">R12</f>
        <v>19050</v>
      </c>
      <c r="U12" s="113">
        <f aca="true" t="shared" si="19" ref="U12:U17">(((T12-T11)*S11)+U11)</f>
        <v>1905</v>
      </c>
      <c r="V12" s="1"/>
      <c r="W12" s="113">
        <v>9525</v>
      </c>
      <c r="X12" s="192">
        <v>0.12</v>
      </c>
      <c r="Y12" s="113">
        <f aca="true" t="shared" si="20" ref="Y12:Y17">W12</f>
        <v>9525</v>
      </c>
      <c r="Z12" s="113">
        <f aca="true" t="shared" si="21" ref="Z12:Z17">(((Y12-Y11)*X11)+Z11)</f>
        <v>952.5</v>
      </c>
      <c r="AA12" s="1"/>
      <c r="AB12" s="113">
        <v>37851</v>
      </c>
      <c r="AC12" s="195">
        <v>0.0705</v>
      </c>
      <c r="AD12" s="113">
        <f>AB12</f>
        <v>37851</v>
      </c>
      <c r="AE12" s="113">
        <f>(((AD12-AD11)*AC11)+AE11)</f>
        <v>2025.0285</v>
      </c>
      <c r="AF12" s="1"/>
      <c r="AG12" s="113">
        <v>25891</v>
      </c>
      <c r="AH12" s="195">
        <v>0.0705</v>
      </c>
      <c r="AI12" s="113">
        <f>AG12</f>
        <v>25891</v>
      </c>
      <c r="AJ12" s="113">
        <f>(((AI12-AI11)*AH11)+AJ11)</f>
        <v>1385.1685</v>
      </c>
      <c r="AK12" s="1"/>
      <c r="AL12" s="1"/>
      <c r="AM12" s="1"/>
      <c r="AN12" s="1"/>
      <c r="AO12" s="1"/>
      <c r="AP12" s="1"/>
      <c r="AQ12" s="1">
        <f t="shared" si="12"/>
        <v>475</v>
      </c>
      <c r="AR12" s="1">
        <f t="shared" si="1"/>
        <v>161.5</v>
      </c>
      <c r="AS12" s="1">
        <f t="shared" si="2"/>
        <v>190</v>
      </c>
      <c r="AT12" s="1">
        <f t="shared" si="3"/>
        <v>213.75</v>
      </c>
      <c r="AU12" s="1">
        <f t="shared" si="0"/>
        <v>36.2995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>
        <f t="shared" si="13"/>
        <v>475</v>
      </c>
      <c r="BH12" s="1">
        <f t="shared" si="4"/>
        <v>161.5</v>
      </c>
      <c r="BI12" s="1">
        <f t="shared" si="5"/>
        <v>190</v>
      </c>
      <c r="BJ12" s="1">
        <f t="shared" si="6"/>
        <v>213.75</v>
      </c>
      <c r="BK12" s="1">
        <f t="shared" si="7"/>
        <v>36.3375</v>
      </c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>
        <f t="shared" si="17"/>
        <v>900</v>
      </c>
      <c r="BX12" s="1">
        <f t="shared" si="8"/>
        <v>84.15</v>
      </c>
      <c r="BY12" s="1">
        <f t="shared" si="14"/>
        <v>99</v>
      </c>
      <c r="BZ12" s="1">
        <f t="shared" si="15"/>
        <v>17.892</v>
      </c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>
        <f t="shared" si="16"/>
        <v>900</v>
      </c>
      <c r="CM12" s="1">
        <f t="shared" si="9"/>
        <v>84.15</v>
      </c>
      <c r="CN12" s="1">
        <f t="shared" si="10"/>
        <v>99</v>
      </c>
      <c r="CO12" s="1">
        <f t="shared" si="11"/>
        <v>18.900000000000002</v>
      </c>
      <c r="CP12" s="1"/>
      <c r="CQ12" s="1"/>
      <c r="CR12" s="1"/>
      <c r="CS12" s="1"/>
      <c r="CT12" s="1"/>
      <c r="CU12" s="1"/>
    </row>
    <row r="13" spans="6:99" ht="15">
      <c r="F13" s="1"/>
      <c r="G13" s="1"/>
      <c r="R13" s="113">
        <v>77400</v>
      </c>
      <c r="S13" s="189">
        <v>0.22</v>
      </c>
      <c r="T13" s="113">
        <f t="shared" si="18"/>
        <v>77400</v>
      </c>
      <c r="U13" s="113">
        <f t="shared" si="19"/>
        <v>8907</v>
      </c>
      <c r="V13" s="1"/>
      <c r="W13" s="113">
        <v>38700</v>
      </c>
      <c r="X13" s="192">
        <v>0.22</v>
      </c>
      <c r="Y13" s="113">
        <f t="shared" si="20"/>
        <v>38700</v>
      </c>
      <c r="Z13" s="113">
        <f t="shared" si="21"/>
        <v>4453.5</v>
      </c>
      <c r="AA13" s="1"/>
      <c r="AB13" s="113">
        <v>150381</v>
      </c>
      <c r="AC13" s="195">
        <v>0.0785</v>
      </c>
      <c r="AD13" s="113">
        <f>AB13</f>
        <v>150381</v>
      </c>
      <c r="AE13" s="113">
        <f>(((AD13-AD12)*AC12)+AE12)</f>
        <v>9958.393499999998</v>
      </c>
      <c r="AF13" s="1"/>
      <c r="AG13" s="113">
        <v>85061</v>
      </c>
      <c r="AH13" s="195">
        <v>0.0785</v>
      </c>
      <c r="AI13" s="113">
        <f>AG13</f>
        <v>85061</v>
      </c>
      <c r="AJ13" s="113">
        <f>(((AI13-AI12)*AH12)+AJ12)</f>
        <v>5556.653499999999</v>
      </c>
      <c r="AK13" s="1"/>
      <c r="AL13" s="1"/>
      <c r="AM13" s="1"/>
      <c r="AN13" s="1"/>
      <c r="AO13" s="1"/>
      <c r="AP13" s="1"/>
      <c r="AQ13" s="1">
        <f t="shared" si="12"/>
        <v>525</v>
      </c>
      <c r="AR13" s="1">
        <f t="shared" si="1"/>
        <v>178.5</v>
      </c>
      <c r="AS13" s="1">
        <f t="shared" si="2"/>
        <v>210</v>
      </c>
      <c r="AT13" s="1">
        <f t="shared" si="3"/>
        <v>236.25</v>
      </c>
      <c r="AU13" s="1">
        <f t="shared" si="0"/>
        <v>40.1205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>
        <f t="shared" si="13"/>
        <v>525</v>
      </c>
      <c r="BH13" s="1">
        <f t="shared" si="4"/>
        <v>178.5</v>
      </c>
      <c r="BI13" s="1">
        <f t="shared" si="5"/>
        <v>210</v>
      </c>
      <c r="BJ13" s="1">
        <f t="shared" si="6"/>
        <v>236.25</v>
      </c>
      <c r="BK13" s="1">
        <f t="shared" si="7"/>
        <v>40.1625</v>
      </c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>
        <f t="shared" si="17"/>
        <v>1000</v>
      </c>
      <c r="BX13" s="1">
        <f t="shared" si="8"/>
        <v>93.5</v>
      </c>
      <c r="BY13" s="1">
        <f t="shared" si="14"/>
        <v>110</v>
      </c>
      <c r="BZ13" s="1">
        <f t="shared" si="15"/>
        <v>19.88</v>
      </c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>
        <f t="shared" si="16"/>
        <v>1000</v>
      </c>
      <c r="CM13" s="1">
        <f t="shared" si="9"/>
        <v>93.5</v>
      </c>
      <c r="CN13" s="1">
        <f t="shared" si="10"/>
        <v>110</v>
      </c>
      <c r="CO13" s="1">
        <f t="shared" si="11"/>
        <v>21</v>
      </c>
      <c r="CP13" s="1"/>
      <c r="CQ13" s="1"/>
      <c r="CR13" s="1"/>
      <c r="CS13" s="1"/>
      <c r="CT13" s="1"/>
      <c r="CU13" s="1"/>
    </row>
    <row r="14" spans="6:99" ht="15">
      <c r="F14" s="1"/>
      <c r="G14" s="1"/>
      <c r="R14" s="113">
        <v>165000</v>
      </c>
      <c r="S14" s="189">
        <v>0.24</v>
      </c>
      <c r="T14" s="113">
        <f t="shared" si="18"/>
        <v>165000</v>
      </c>
      <c r="U14" s="113">
        <f t="shared" si="19"/>
        <v>28179</v>
      </c>
      <c r="V14" s="1"/>
      <c r="W14" s="113">
        <v>82500</v>
      </c>
      <c r="X14" s="192">
        <v>0.24</v>
      </c>
      <c r="Y14" s="113">
        <f t="shared" si="20"/>
        <v>82500</v>
      </c>
      <c r="Z14" s="113">
        <f t="shared" si="21"/>
        <v>14089.5</v>
      </c>
      <c r="AA14" s="1"/>
      <c r="AB14" s="113">
        <v>266700</v>
      </c>
      <c r="AC14" s="193">
        <v>0.0985</v>
      </c>
      <c r="AD14" s="113">
        <f>AB14</f>
        <v>266700</v>
      </c>
      <c r="AE14" s="113">
        <f>(((AD14-AD13)*AC13)+AE13)</f>
        <v>19089.434999999998</v>
      </c>
      <c r="AF14" s="1"/>
      <c r="AG14" s="113">
        <v>160020</v>
      </c>
      <c r="AH14" s="195">
        <v>0.0985</v>
      </c>
      <c r="AI14" s="113">
        <f>AG14</f>
        <v>160020</v>
      </c>
      <c r="AJ14" s="113">
        <f>(((AI14-AI13)*AH13)+AJ13)</f>
        <v>11440.935</v>
      </c>
      <c r="AK14" s="1"/>
      <c r="AL14" s="1"/>
      <c r="AM14" s="1"/>
      <c r="AN14" s="1"/>
      <c r="AO14" s="1"/>
      <c r="AP14" s="1"/>
      <c r="AQ14" s="1">
        <f t="shared" si="12"/>
        <v>575</v>
      </c>
      <c r="AR14" s="1">
        <f t="shared" si="1"/>
        <v>195.5</v>
      </c>
      <c r="AS14" s="1">
        <f t="shared" si="2"/>
        <v>230</v>
      </c>
      <c r="AT14" s="1">
        <f t="shared" si="3"/>
        <v>258.75</v>
      </c>
      <c r="AU14" s="1">
        <f t="shared" si="0"/>
        <v>43.9415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>
        <f t="shared" si="13"/>
        <v>575</v>
      </c>
      <c r="BH14" s="1">
        <f t="shared" si="4"/>
        <v>195.5</v>
      </c>
      <c r="BI14" s="1">
        <f t="shared" si="5"/>
        <v>230</v>
      </c>
      <c r="BJ14" s="1">
        <f t="shared" si="6"/>
        <v>258.75</v>
      </c>
      <c r="BK14" s="1">
        <f t="shared" si="7"/>
        <v>43.9875</v>
      </c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>
        <f t="shared" si="17"/>
        <v>1100</v>
      </c>
      <c r="BX14" s="1">
        <f t="shared" si="8"/>
        <v>102.85</v>
      </c>
      <c r="BY14" s="1">
        <f t="shared" si="14"/>
        <v>121</v>
      </c>
      <c r="BZ14" s="1">
        <f t="shared" si="15"/>
        <v>21.868</v>
      </c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>
        <f t="shared" si="16"/>
        <v>1100</v>
      </c>
      <c r="CM14" s="1">
        <f t="shared" si="9"/>
        <v>102.85</v>
      </c>
      <c r="CN14" s="1">
        <f t="shared" si="10"/>
        <v>121</v>
      </c>
      <c r="CO14" s="1">
        <f t="shared" si="11"/>
        <v>23.1</v>
      </c>
      <c r="CP14" s="1"/>
      <c r="CQ14" s="1"/>
      <c r="CR14" s="1"/>
      <c r="CS14" s="1"/>
      <c r="CT14" s="1"/>
      <c r="CU14" s="1"/>
    </row>
    <row r="15" spans="6:99" ht="15">
      <c r="F15" s="1"/>
      <c r="G15" s="1"/>
      <c r="R15" s="113">
        <v>315000</v>
      </c>
      <c r="S15" s="189">
        <v>0.32</v>
      </c>
      <c r="T15" s="113">
        <f t="shared" si="18"/>
        <v>315000</v>
      </c>
      <c r="U15" s="113">
        <f t="shared" si="19"/>
        <v>64179</v>
      </c>
      <c r="V15" s="1"/>
      <c r="W15" s="113">
        <v>157500</v>
      </c>
      <c r="X15" s="192">
        <v>0.32</v>
      </c>
      <c r="Y15" s="113">
        <f t="shared" si="20"/>
        <v>157500</v>
      </c>
      <c r="Z15" s="113">
        <f t="shared" si="21"/>
        <v>32089.5</v>
      </c>
      <c r="AA15" s="1"/>
      <c r="AB15" s="1">
        <v>9999999</v>
      </c>
      <c r="AC15" s="5"/>
      <c r="AD15" s="1"/>
      <c r="AE15" s="1"/>
      <c r="AF15" s="1"/>
      <c r="AG15" s="1">
        <v>9999999</v>
      </c>
      <c r="AH15" s="5"/>
      <c r="AI15" s="1"/>
      <c r="AJ15" s="1"/>
      <c r="AK15" s="1"/>
      <c r="AL15" s="1"/>
      <c r="AM15" s="1" t="s">
        <v>63</v>
      </c>
      <c r="AN15" s="3">
        <f>IF(AO5=1,(AM8),0)</f>
        <v>0</v>
      </c>
      <c r="AO15" s="3">
        <f>IF(AO5=1,(AM8),0)</f>
        <v>0</v>
      </c>
      <c r="AP15" s="1"/>
      <c r="AQ15" s="1">
        <f t="shared" si="12"/>
        <v>625</v>
      </c>
      <c r="AR15" s="1">
        <f t="shared" si="1"/>
        <v>212.50000000000003</v>
      </c>
      <c r="AS15" s="1">
        <f t="shared" si="2"/>
        <v>250</v>
      </c>
      <c r="AT15" s="1">
        <f t="shared" si="3"/>
        <v>281.25</v>
      </c>
      <c r="AU15" s="1">
        <f t="shared" si="0"/>
        <v>47.7625</v>
      </c>
      <c r="AV15" s="1"/>
      <c r="AW15" s="1"/>
      <c r="AX15" s="1" t="s">
        <v>63</v>
      </c>
      <c r="AY15" s="3">
        <f>IF(AO5=1,(AX8),0)</f>
        <v>0</v>
      </c>
      <c r="AZ15" s="3">
        <f>IF(AO5=1,(AX8),0)</f>
        <v>0</v>
      </c>
      <c r="BA15" s="1"/>
      <c r="BB15" s="1"/>
      <c r="BC15" s="1" t="s">
        <v>63</v>
      </c>
      <c r="BD15" s="3">
        <f>IF(BE5=1,(BC8),0)</f>
        <v>0</v>
      </c>
      <c r="BE15" s="3">
        <f>IF(BE5=1,(BC8),0)</f>
        <v>0</v>
      </c>
      <c r="BF15" s="1"/>
      <c r="BG15" s="1">
        <f t="shared" si="13"/>
        <v>625</v>
      </c>
      <c r="BH15" s="1">
        <f t="shared" si="4"/>
        <v>212.50000000000003</v>
      </c>
      <c r="BI15" s="1">
        <f t="shared" si="5"/>
        <v>250</v>
      </c>
      <c r="BJ15" s="1">
        <f t="shared" si="6"/>
        <v>281.25</v>
      </c>
      <c r="BK15" s="1">
        <f t="shared" si="7"/>
        <v>47.8125</v>
      </c>
      <c r="BL15" s="1"/>
      <c r="BM15" s="1"/>
      <c r="BN15" s="1" t="s">
        <v>63</v>
      </c>
      <c r="BO15" s="3">
        <f>IF(BE5=1,(BN8),0)</f>
        <v>0</v>
      </c>
      <c r="BP15" s="3">
        <f>IF(BE5=1,(BN8),0)</f>
        <v>0</v>
      </c>
      <c r="BQ15" s="1"/>
      <c r="BR15" s="1"/>
      <c r="BS15" s="1" t="s">
        <v>63</v>
      </c>
      <c r="BT15" s="3">
        <f>IF(BU5=1,BS8,(BS9))</f>
        <v>0</v>
      </c>
      <c r="BU15" s="3"/>
      <c r="BV15" s="1"/>
      <c r="BW15" s="1">
        <f t="shared" si="17"/>
        <v>1200</v>
      </c>
      <c r="BX15" s="1">
        <f t="shared" si="8"/>
        <v>112.2</v>
      </c>
      <c r="BY15" s="1">
        <f t="shared" si="14"/>
        <v>132</v>
      </c>
      <c r="BZ15" s="1">
        <f t="shared" si="15"/>
        <v>23.855999999999998</v>
      </c>
      <c r="CA15" s="1"/>
      <c r="CB15" s="1"/>
      <c r="CC15" s="1" t="s">
        <v>63</v>
      </c>
      <c r="CD15" s="3">
        <f>IF(BU5=1,CC8,(CC9))</f>
        <v>0</v>
      </c>
      <c r="CE15" s="3"/>
      <c r="CF15" s="1"/>
      <c r="CG15" s="1"/>
      <c r="CH15" s="1" t="s">
        <v>63</v>
      </c>
      <c r="CI15" s="3">
        <f>IF(CJ5=1,CH8,(CH9))</f>
        <v>0</v>
      </c>
      <c r="CJ15" s="3"/>
      <c r="CK15" s="1"/>
      <c r="CL15" s="1">
        <f t="shared" si="16"/>
        <v>1200</v>
      </c>
      <c r="CM15" s="1">
        <f t="shared" si="9"/>
        <v>112.2</v>
      </c>
      <c r="CN15" s="1">
        <f t="shared" si="10"/>
        <v>132</v>
      </c>
      <c r="CO15" s="1">
        <f t="shared" si="11"/>
        <v>25.200000000000003</v>
      </c>
      <c r="CP15" s="1"/>
      <c r="CQ15" s="1"/>
      <c r="CR15" s="1" t="s">
        <v>63</v>
      </c>
      <c r="CS15" s="3">
        <f>IF(CJ5=1,CR8,(CR9))</f>
        <v>0</v>
      </c>
      <c r="CT15" s="3"/>
      <c r="CU15" s="1"/>
    </row>
    <row r="16" spans="6:99" ht="15">
      <c r="F16" s="1"/>
      <c r="G16" s="1"/>
      <c r="R16" s="113">
        <v>400000</v>
      </c>
      <c r="S16" s="190">
        <v>0.35</v>
      </c>
      <c r="T16" s="113">
        <f t="shared" si="18"/>
        <v>400000</v>
      </c>
      <c r="U16" s="113">
        <f t="shared" si="19"/>
        <v>91379</v>
      </c>
      <c r="V16" s="1"/>
      <c r="W16" s="113">
        <v>200000</v>
      </c>
      <c r="X16" s="190">
        <v>0.35</v>
      </c>
      <c r="Y16" s="113">
        <f t="shared" si="20"/>
        <v>200000</v>
      </c>
      <c r="Z16" s="113">
        <f t="shared" si="21"/>
        <v>45689.5</v>
      </c>
      <c r="AA16" s="1"/>
      <c r="AB16" s="1"/>
      <c r="AC16" s="5"/>
      <c r="AD16" s="1"/>
      <c r="AE16" s="1"/>
      <c r="AF16" s="1"/>
      <c r="AG16" s="1"/>
      <c r="AH16" s="5"/>
      <c r="AI16" s="1"/>
      <c r="AJ16" s="1"/>
      <c r="AK16" s="1"/>
      <c r="AL16" s="1"/>
      <c r="AM16" s="1" t="s">
        <v>67</v>
      </c>
      <c r="AN16" s="3">
        <f>IF(AO5&lt;2,0,IF(AO5=2,AM9,(AM10)))</f>
        <v>0</v>
      </c>
      <c r="AO16" s="3"/>
      <c r="AP16" s="1"/>
      <c r="AQ16" s="1">
        <f t="shared" si="12"/>
        <v>675</v>
      </c>
      <c r="AR16" s="1">
        <f t="shared" si="1"/>
        <v>229.50000000000003</v>
      </c>
      <c r="AS16" s="1">
        <f t="shared" si="2"/>
        <v>270</v>
      </c>
      <c r="AT16" s="1">
        <f t="shared" si="3"/>
        <v>303.75</v>
      </c>
      <c r="AU16" s="1">
        <f t="shared" si="0"/>
        <v>51.5835</v>
      </c>
      <c r="AV16" s="1"/>
      <c r="AW16" s="1"/>
      <c r="AX16" s="1" t="s">
        <v>67</v>
      </c>
      <c r="AY16" s="3">
        <f>IF(AO5&lt;2,0,IF(AO5=2,AX9,(AX10)))</f>
        <v>0</v>
      </c>
      <c r="AZ16" s="3"/>
      <c r="BA16" s="1"/>
      <c r="BB16" s="1"/>
      <c r="BC16" s="1" t="s">
        <v>67</v>
      </c>
      <c r="BD16" s="3">
        <f>IF(BE5&lt;2,0,IF(BE5=2,BC9,(BC10)))</f>
        <v>0</v>
      </c>
      <c r="BE16" s="3"/>
      <c r="BF16" s="1"/>
      <c r="BG16" s="1">
        <f t="shared" si="13"/>
        <v>675</v>
      </c>
      <c r="BH16" s="1">
        <f t="shared" si="4"/>
        <v>229.50000000000003</v>
      </c>
      <c r="BI16" s="1">
        <f t="shared" si="5"/>
        <v>270</v>
      </c>
      <c r="BJ16" s="1">
        <f t="shared" si="6"/>
        <v>303.75</v>
      </c>
      <c r="BK16" s="1">
        <f t="shared" si="7"/>
        <v>51.637499999999996</v>
      </c>
      <c r="BL16" s="1"/>
      <c r="BM16" s="1"/>
      <c r="BN16" s="1" t="s">
        <v>67</v>
      </c>
      <c r="BO16" s="3">
        <f>IF(BE5&lt;2,0,IF(BE5=2,BN9,(BN10)))</f>
        <v>0</v>
      </c>
      <c r="BP16" s="3"/>
      <c r="BQ16" s="1"/>
      <c r="BR16" s="1"/>
      <c r="BS16" s="1" t="s">
        <v>67</v>
      </c>
      <c r="BT16" s="3"/>
      <c r="BU16" s="3"/>
      <c r="BV16" s="1"/>
      <c r="BW16" s="1">
        <f t="shared" si="17"/>
        <v>1300</v>
      </c>
      <c r="BX16" s="1">
        <f t="shared" si="8"/>
        <v>121.55</v>
      </c>
      <c r="BY16" s="1">
        <f t="shared" si="14"/>
        <v>143</v>
      </c>
      <c r="BZ16" s="1">
        <f t="shared" si="15"/>
        <v>25.843999999999998</v>
      </c>
      <c r="CA16" s="1"/>
      <c r="CB16" s="1"/>
      <c r="CC16" s="1" t="s">
        <v>67</v>
      </c>
      <c r="CD16" s="3"/>
      <c r="CE16" s="3"/>
      <c r="CF16" s="1"/>
      <c r="CG16" s="1"/>
      <c r="CH16" s="1" t="s">
        <v>67</v>
      </c>
      <c r="CI16" s="3"/>
      <c r="CJ16" s="3"/>
      <c r="CK16" s="1"/>
      <c r="CL16" s="1">
        <f t="shared" si="16"/>
        <v>1300</v>
      </c>
      <c r="CM16" s="1">
        <f t="shared" si="9"/>
        <v>121.55</v>
      </c>
      <c r="CN16" s="1">
        <f t="shared" si="10"/>
        <v>143</v>
      </c>
      <c r="CO16" s="1">
        <f t="shared" si="11"/>
        <v>27.3</v>
      </c>
      <c r="CP16" s="1"/>
      <c r="CQ16" s="1"/>
      <c r="CR16" s="1" t="s">
        <v>67</v>
      </c>
      <c r="CS16" s="3"/>
      <c r="CT16" s="3"/>
      <c r="CU16" s="1"/>
    </row>
    <row r="17" spans="6:99" ht="15">
      <c r="F17" s="1"/>
      <c r="G17" s="1"/>
      <c r="R17" s="113">
        <v>600000</v>
      </c>
      <c r="S17" s="188">
        <v>0.37</v>
      </c>
      <c r="T17" s="113">
        <f t="shared" si="18"/>
        <v>600000</v>
      </c>
      <c r="U17" s="113">
        <f t="shared" si="19"/>
        <v>161379</v>
      </c>
      <c r="V17" s="1"/>
      <c r="W17" s="113">
        <v>500000</v>
      </c>
      <c r="X17" s="193">
        <v>0.37</v>
      </c>
      <c r="Y17" s="194">
        <f t="shared" si="20"/>
        <v>500000</v>
      </c>
      <c r="Z17" s="113">
        <f t="shared" si="21"/>
        <v>150689.5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 t="s">
        <v>70</v>
      </c>
      <c r="AN17" s="3">
        <f>IF(AO5=0,(AM11),0)</f>
        <v>0</v>
      </c>
      <c r="AO17" s="3">
        <f>IF(AO5=0,(AM11),0)</f>
        <v>0</v>
      </c>
      <c r="AP17" s="1"/>
      <c r="AQ17" s="1">
        <f t="shared" si="12"/>
        <v>725</v>
      </c>
      <c r="AR17" s="1">
        <f t="shared" si="1"/>
        <v>246.50000000000003</v>
      </c>
      <c r="AS17" s="1">
        <f t="shared" si="2"/>
        <v>290</v>
      </c>
      <c r="AT17" s="1">
        <f t="shared" si="3"/>
        <v>326.25</v>
      </c>
      <c r="AU17" s="1">
        <f t="shared" si="0"/>
        <v>55.4045</v>
      </c>
      <c r="AV17" s="1"/>
      <c r="AW17" s="1"/>
      <c r="AX17" s="1" t="s">
        <v>71</v>
      </c>
      <c r="AY17" s="3">
        <f>IF(AO5=0,(AX11),0)</f>
        <v>0</v>
      </c>
      <c r="AZ17" s="3">
        <f>IF(AO5=0,(AX11),0)</f>
        <v>0</v>
      </c>
      <c r="BA17" s="1"/>
      <c r="BB17" s="1"/>
      <c r="BC17" s="1" t="s">
        <v>70</v>
      </c>
      <c r="BD17" s="3">
        <f>IF(BE5=0,(BC11),0)</f>
        <v>0</v>
      </c>
      <c r="BE17" s="3">
        <f>IF(BE5=0,(BC11),0)</f>
        <v>0</v>
      </c>
      <c r="BF17" s="1"/>
      <c r="BG17" s="1">
        <f t="shared" si="13"/>
        <v>725</v>
      </c>
      <c r="BH17" s="1">
        <f t="shared" si="4"/>
        <v>246.50000000000003</v>
      </c>
      <c r="BI17" s="1">
        <f t="shared" si="5"/>
        <v>290</v>
      </c>
      <c r="BJ17" s="1">
        <f t="shared" si="6"/>
        <v>326.25</v>
      </c>
      <c r="BK17" s="1">
        <f t="shared" si="7"/>
        <v>55.4625</v>
      </c>
      <c r="BL17" s="1"/>
      <c r="BM17" s="1"/>
      <c r="BN17" s="1" t="s">
        <v>71</v>
      </c>
      <c r="BO17" s="3">
        <f>IF(BE5=0,(BN11),0)</f>
        <v>0</v>
      </c>
      <c r="BP17" s="3">
        <f>IF(BE5=0,(BN11),0)</f>
        <v>0</v>
      </c>
      <c r="BQ17" s="1"/>
      <c r="BR17" s="1"/>
      <c r="BS17" s="1" t="s">
        <v>70</v>
      </c>
      <c r="BT17" s="3">
        <f>IF(BU5=0,(BS11),0)</f>
        <v>0</v>
      </c>
      <c r="BU17" s="3">
        <f>IF(BU5=0,(BS11),0)</f>
        <v>0</v>
      </c>
      <c r="BV17" s="1"/>
      <c r="BW17" s="1">
        <f t="shared" si="17"/>
        <v>1400</v>
      </c>
      <c r="BX17" s="1">
        <f t="shared" si="8"/>
        <v>130.9</v>
      </c>
      <c r="BY17" s="1">
        <f t="shared" si="14"/>
        <v>154</v>
      </c>
      <c r="BZ17" s="1">
        <f t="shared" si="15"/>
        <v>27.831999999999997</v>
      </c>
      <c r="CA17" s="1"/>
      <c r="CB17" s="1"/>
      <c r="CC17" s="1" t="s">
        <v>71</v>
      </c>
      <c r="CD17" s="3">
        <f>IF(BU5=0,(CC11),0)</f>
        <v>0</v>
      </c>
      <c r="CE17" s="3">
        <f>IF(BU5=0,(CC11),0)</f>
        <v>0</v>
      </c>
      <c r="CF17" s="1"/>
      <c r="CG17" s="1"/>
      <c r="CH17" s="1" t="s">
        <v>70</v>
      </c>
      <c r="CI17" s="3">
        <f>IF(CJ5=0,(CH11),0)</f>
        <v>0</v>
      </c>
      <c r="CJ17" s="3">
        <f>IF(CJ5=0,(CH11),0)</f>
        <v>0</v>
      </c>
      <c r="CK17" s="1"/>
      <c r="CL17" s="1">
        <f t="shared" si="16"/>
        <v>1400</v>
      </c>
      <c r="CM17" s="1">
        <f t="shared" si="9"/>
        <v>130.9</v>
      </c>
      <c r="CN17" s="1">
        <f t="shared" si="10"/>
        <v>154</v>
      </c>
      <c r="CO17" s="1">
        <f t="shared" si="11"/>
        <v>29.400000000000002</v>
      </c>
      <c r="CP17" s="1"/>
      <c r="CQ17" s="1"/>
      <c r="CR17" s="1" t="s">
        <v>71</v>
      </c>
      <c r="CS17" s="3">
        <f>CT19</f>
        <v>0</v>
      </c>
      <c r="CT17" s="3">
        <f>IF(CJ5=0,(CR11),0)</f>
        <v>0</v>
      </c>
      <c r="CU17" s="1"/>
    </row>
    <row r="18" spans="6:99" ht="15">
      <c r="F18" s="1"/>
      <c r="G18" s="1"/>
      <c r="R18" s="113">
        <v>9999999</v>
      </c>
      <c r="S18" s="116"/>
      <c r="T18" s="115"/>
      <c r="U18" s="115"/>
      <c r="V18" s="1"/>
      <c r="W18" s="113">
        <v>9999999</v>
      </c>
      <c r="X18" s="116"/>
      <c r="Y18" s="115"/>
      <c r="Z18" s="11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3"/>
      <c r="AO18" s="3"/>
      <c r="AP18" s="1"/>
      <c r="AQ18" s="1">
        <f t="shared" si="12"/>
        <v>775</v>
      </c>
      <c r="AR18" s="1">
        <f t="shared" si="1"/>
        <v>263.5</v>
      </c>
      <c r="AS18" s="1">
        <f t="shared" si="2"/>
        <v>310</v>
      </c>
      <c r="AT18" s="1">
        <f t="shared" si="3"/>
        <v>348.75</v>
      </c>
      <c r="AU18" s="1">
        <f t="shared" si="0"/>
        <v>59.225500000000004</v>
      </c>
      <c r="AV18" s="1"/>
      <c r="AW18" s="1"/>
      <c r="AX18" s="1"/>
      <c r="AY18" s="3"/>
      <c r="AZ18" s="3"/>
      <c r="BA18" s="1"/>
      <c r="BB18" s="1"/>
      <c r="BC18" s="1"/>
      <c r="BD18" s="3"/>
      <c r="BE18" s="3"/>
      <c r="BF18" s="1"/>
      <c r="BG18" s="1">
        <f t="shared" si="13"/>
        <v>775</v>
      </c>
      <c r="BH18" s="1">
        <f t="shared" si="4"/>
        <v>263.5</v>
      </c>
      <c r="BI18" s="1">
        <f t="shared" si="5"/>
        <v>310</v>
      </c>
      <c r="BJ18" s="1">
        <f t="shared" si="6"/>
        <v>348.75</v>
      </c>
      <c r="BK18" s="1">
        <f t="shared" si="7"/>
        <v>59.2875</v>
      </c>
      <c r="BL18" s="1"/>
      <c r="BM18" s="1"/>
      <c r="BN18" s="1"/>
      <c r="BO18" s="3"/>
      <c r="BP18" s="3"/>
      <c r="BQ18" s="1"/>
      <c r="BR18" s="1"/>
      <c r="BS18" s="1"/>
      <c r="BT18" s="3"/>
      <c r="BU18" s="3"/>
      <c r="BV18" s="1"/>
      <c r="BW18" s="1">
        <f t="shared" si="17"/>
        <v>1500</v>
      </c>
      <c r="BX18" s="1">
        <f t="shared" si="8"/>
        <v>140.25</v>
      </c>
      <c r="BY18" s="1">
        <f t="shared" si="14"/>
        <v>165</v>
      </c>
      <c r="BZ18" s="1">
        <f t="shared" si="15"/>
        <v>29.819999999999997</v>
      </c>
      <c r="CA18" s="1"/>
      <c r="CB18" s="1"/>
      <c r="CC18" s="1"/>
      <c r="CD18" s="3"/>
      <c r="CE18" s="3"/>
      <c r="CF18" s="1"/>
      <c r="CG18" s="1"/>
      <c r="CH18" s="1"/>
      <c r="CI18" s="3"/>
      <c r="CJ18" s="3"/>
      <c r="CK18" s="1"/>
      <c r="CL18" s="1">
        <f t="shared" si="16"/>
        <v>1500</v>
      </c>
      <c r="CM18" s="1">
        <f t="shared" si="9"/>
        <v>140.25</v>
      </c>
      <c r="CN18" s="1">
        <f t="shared" si="10"/>
        <v>165</v>
      </c>
      <c r="CO18" s="1">
        <f t="shared" si="11"/>
        <v>31.500000000000004</v>
      </c>
      <c r="CP18" s="1"/>
      <c r="CQ18" s="1"/>
      <c r="CR18" s="1"/>
      <c r="CS18" s="3"/>
      <c r="CT18" s="3"/>
      <c r="CU18" s="1"/>
    </row>
    <row r="19" spans="6:99" ht="15">
      <c r="F19" s="1"/>
      <c r="G19" s="1"/>
      <c r="R19" s="1"/>
      <c r="S19" s="5"/>
      <c r="T19" s="1"/>
      <c r="U19" s="1"/>
      <c r="V19" s="1"/>
      <c r="W19" s="1"/>
      <c r="X19" s="5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>
        <f>SUM(AN15:AN18)</f>
        <v>0</v>
      </c>
      <c r="AO19" s="1">
        <f>SUM(AO15:AO18)</f>
        <v>0</v>
      </c>
      <c r="AP19" s="1"/>
      <c r="AQ19" s="1">
        <f t="shared" si="12"/>
        <v>825</v>
      </c>
      <c r="AR19" s="1">
        <f t="shared" si="1"/>
        <v>280.5</v>
      </c>
      <c r="AS19" s="1">
        <f t="shared" si="2"/>
        <v>330</v>
      </c>
      <c r="AT19" s="1">
        <f t="shared" si="3"/>
        <v>371.25</v>
      </c>
      <c r="AU19" s="1">
        <f t="shared" si="0"/>
        <v>63.0465</v>
      </c>
      <c r="AV19" s="1"/>
      <c r="AW19" s="1"/>
      <c r="AX19" s="1"/>
      <c r="AY19" s="1">
        <f>SUM(AY15:AY18)</f>
        <v>0</v>
      </c>
      <c r="AZ19" s="1">
        <f>SUM(AZ15:AZ18)</f>
        <v>0</v>
      </c>
      <c r="BA19" s="1"/>
      <c r="BB19" s="1"/>
      <c r="BC19" s="1"/>
      <c r="BD19" s="1">
        <f>SUM(BD15:BD18)</f>
        <v>0</v>
      </c>
      <c r="BE19" s="1">
        <f>SUM(BE15:BE18)</f>
        <v>0</v>
      </c>
      <c r="BF19" s="1"/>
      <c r="BG19" s="1">
        <f t="shared" si="13"/>
        <v>825</v>
      </c>
      <c r="BH19" s="1">
        <f t="shared" si="4"/>
        <v>280.5</v>
      </c>
      <c r="BI19" s="1">
        <f t="shared" si="5"/>
        <v>330</v>
      </c>
      <c r="BJ19" s="1">
        <f t="shared" si="6"/>
        <v>371.25</v>
      </c>
      <c r="BK19" s="1">
        <f t="shared" si="7"/>
        <v>63.1125</v>
      </c>
      <c r="BL19" s="1"/>
      <c r="BM19" s="1"/>
      <c r="BN19" s="1"/>
      <c r="BO19" s="1">
        <f>SUM(BO15:BO18)</f>
        <v>0</v>
      </c>
      <c r="BP19" s="1">
        <f>SUM(BP15:BP18)</f>
        <v>0</v>
      </c>
      <c r="BQ19" s="1"/>
      <c r="BR19" s="1"/>
      <c r="BS19" s="1"/>
      <c r="BT19" s="1">
        <f>SUM(BT15:BT18)</f>
        <v>0</v>
      </c>
      <c r="BU19" s="1">
        <f>SUM(BU15:BU18)</f>
        <v>0</v>
      </c>
      <c r="BV19" s="1"/>
      <c r="BW19" s="1">
        <f t="shared" si="17"/>
        <v>1600</v>
      </c>
      <c r="BX19" s="1">
        <f t="shared" si="8"/>
        <v>149.6</v>
      </c>
      <c r="BY19" s="1">
        <f t="shared" si="14"/>
        <v>176</v>
      </c>
      <c r="BZ19" s="1">
        <f t="shared" si="15"/>
        <v>31.807999999999996</v>
      </c>
      <c r="CA19" s="1"/>
      <c r="CB19" s="1"/>
      <c r="CC19" s="1"/>
      <c r="CD19" s="1">
        <f>SUM(CD15:CD18)</f>
        <v>0</v>
      </c>
      <c r="CE19" s="1">
        <f>SUM(CE15:CE18)</f>
        <v>0</v>
      </c>
      <c r="CF19" s="1"/>
      <c r="CG19" s="1"/>
      <c r="CH19" s="1"/>
      <c r="CI19" s="1">
        <f>SUM(CI15:CI18)</f>
        <v>0</v>
      </c>
      <c r="CJ19" s="1">
        <f>SUM(CJ15:CJ18)</f>
        <v>0</v>
      </c>
      <c r="CK19" s="1"/>
      <c r="CL19" s="1">
        <f t="shared" si="16"/>
        <v>1600</v>
      </c>
      <c r="CM19" s="1">
        <f t="shared" si="9"/>
        <v>149.6</v>
      </c>
      <c r="CN19" s="1">
        <f t="shared" si="10"/>
        <v>176</v>
      </c>
      <c r="CO19" s="1">
        <f t="shared" si="11"/>
        <v>33.6</v>
      </c>
      <c r="CP19" s="1"/>
      <c r="CQ19" s="1"/>
      <c r="CR19" s="1"/>
      <c r="CS19" s="1">
        <f>SUM(CS15:CS18)</f>
        <v>0</v>
      </c>
      <c r="CT19" s="1">
        <f>SUM(CT15:CT18)</f>
        <v>0</v>
      </c>
      <c r="CU19" s="1"/>
    </row>
    <row r="20" spans="6:99" ht="15">
      <c r="F20" s="1"/>
      <c r="G20" s="1"/>
      <c r="R20" s="1"/>
      <c r="S20" s="5"/>
      <c r="T20" s="1"/>
      <c r="U20" s="1"/>
      <c r="V20" s="1"/>
      <c r="W20" s="1"/>
      <c r="X20" s="5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>
        <f t="shared" si="12"/>
        <v>875</v>
      </c>
      <c r="AR20" s="1">
        <f t="shared" si="1"/>
        <v>297.5</v>
      </c>
      <c r="AS20" s="1">
        <f t="shared" si="2"/>
        <v>350</v>
      </c>
      <c r="AT20" s="1">
        <f t="shared" si="3"/>
        <v>393.75</v>
      </c>
      <c r="AU20" s="1">
        <f t="shared" si="0"/>
        <v>66.8675</v>
      </c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>
        <f t="shared" si="13"/>
        <v>875</v>
      </c>
      <c r="BH20" s="1">
        <f t="shared" si="4"/>
        <v>297.5</v>
      </c>
      <c r="BI20" s="1">
        <f t="shared" si="5"/>
        <v>350</v>
      </c>
      <c r="BJ20" s="1">
        <f t="shared" si="6"/>
        <v>393.75</v>
      </c>
      <c r="BK20" s="1">
        <f t="shared" si="7"/>
        <v>66.9375</v>
      </c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>
        <f t="shared" si="17"/>
        <v>1700</v>
      </c>
      <c r="BX20" s="1">
        <f t="shared" si="8"/>
        <v>158.95</v>
      </c>
      <c r="BY20" s="1">
        <f t="shared" si="14"/>
        <v>187</v>
      </c>
      <c r="BZ20" s="1">
        <f t="shared" si="15"/>
        <v>33.796</v>
      </c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>
        <f t="shared" si="16"/>
        <v>1700</v>
      </c>
      <c r="CM20" s="1">
        <f t="shared" si="9"/>
        <v>158.95</v>
      </c>
      <c r="CN20" s="1">
        <f t="shared" si="10"/>
        <v>187</v>
      </c>
      <c r="CO20" s="1">
        <f t="shared" si="11"/>
        <v>35.7</v>
      </c>
      <c r="CP20" s="1"/>
      <c r="CQ20" s="1"/>
      <c r="CR20" s="1"/>
      <c r="CS20" s="1"/>
      <c r="CT20" s="1"/>
      <c r="CU20" s="1"/>
    </row>
    <row r="21" spans="6:99" ht="15">
      <c r="F21" s="1"/>
      <c r="G21" s="1"/>
      <c r="R21" s="1"/>
      <c r="S21" s="5"/>
      <c r="T21" s="1"/>
      <c r="U21" s="1"/>
      <c r="V21" s="1"/>
      <c r="W21" s="1"/>
      <c r="X21" s="5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 t="s">
        <v>63</v>
      </c>
      <c r="AN21" s="3">
        <f>IF(AO5=1,(AN8),0)</f>
        <v>0</v>
      </c>
      <c r="AO21" s="3">
        <f>IF(AO5=1,(AN8),0)</f>
        <v>0</v>
      </c>
      <c r="AP21" s="1"/>
      <c r="AQ21" s="1">
        <f t="shared" si="12"/>
        <v>925</v>
      </c>
      <c r="AR21" s="1">
        <f t="shared" si="1"/>
        <v>314.5</v>
      </c>
      <c r="AS21" s="1">
        <f t="shared" si="2"/>
        <v>370</v>
      </c>
      <c r="AT21" s="1">
        <f t="shared" si="3"/>
        <v>416.25</v>
      </c>
      <c r="AU21" s="1">
        <f t="shared" si="0"/>
        <v>70.6885</v>
      </c>
      <c r="AV21" s="1"/>
      <c r="AW21" s="1"/>
      <c r="AX21" s="1" t="s">
        <v>63</v>
      </c>
      <c r="AY21" s="3">
        <f>IF(AO5=1,(AY8),0)</f>
        <v>0</v>
      </c>
      <c r="AZ21" s="3">
        <f>IF(AO5=1,(AY8),0)</f>
        <v>0</v>
      </c>
      <c r="BA21" s="1"/>
      <c r="BB21" s="1"/>
      <c r="BC21" s="1" t="s">
        <v>63</v>
      </c>
      <c r="BD21" s="3">
        <f>IF(BE5=1,(BD8),0)</f>
        <v>0</v>
      </c>
      <c r="BE21" s="3">
        <f>IF(BE5=1,(BD8),0)</f>
        <v>0</v>
      </c>
      <c r="BF21" s="1"/>
      <c r="BG21" s="1">
        <f t="shared" si="13"/>
        <v>925</v>
      </c>
      <c r="BH21" s="1">
        <f t="shared" si="4"/>
        <v>314.5</v>
      </c>
      <c r="BI21" s="1">
        <f t="shared" si="5"/>
        <v>370</v>
      </c>
      <c r="BJ21" s="1">
        <f t="shared" si="6"/>
        <v>416.25</v>
      </c>
      <c r="BK21" s="1">
        <f t="shared" si="7"/>
        <v>70.7625</v>
      </c>
      <c r="BL21" s="1"/>
      <c r="BM21" s="1"/>
      <c r="BN21" s="1" t="s">
        <v>63</v>
      </c>
      <c r="BO21" s="3">
        <f>IF(BE5=1,(BO8),0)</f>
        <v>0</v>
      </c>
      <c r="BP21" s="3">
        <f>IF(BE5=1,(BO8),0)</f>
        <v>0</v>
      </c>
      <c r="BQ21" s="1"/>
      <c r="BR21" s="1"/>
      <c r="BS21" s="1" t="s">
        <v>63</v>
      </c>
      <c r="BT21" s="3">
        <f>IF(BU5=1,BT8,(BT9))</f>
        <v>0</v>
      </c>
      <c r="BU21" s="3"/>
      <c r="BV21" s="1"/>
      <c r="BW21" s="1">
        <f t="shared" si="17"/>
        <v>1800</v>
      </c>
      <c r="BX21" s="1">
        <f t="shared" si="8"/>
        <v>168.3</v>
      </c>
      <c r="BY21" s="1">
        <f t="shared" si="14"/>
        <v>198</v>
      </c>
      <c r="BZ21" s="1">
        <f t="shared" si="15"/>
        <v>35.784</v>
      </c>
      <c r="CA21" s="1"/>
      <c r="CB21" s="1"/>
      <c r="CC21" s="1" t="s">
        <v>63</v>
      </c>
      <c r="CD21" s="3">
        <f>IF(BU5=1,CD8,(CD9))</f>
        <v>0</v>
      </c>
      <c r="CE21" s="3"/>
      <c r="CF21" s="1"/>
      <c r="CG21" s="1"/>
      <c r="CH21" s="1" t="s">
        <v>63</v>
      </c>
      <c r="CI21" s="3">
        <f>IF(CJ5=1,CI8,(CI9))</f>
        <v>0</v>
      </c>
      <c r="CJ21" s="3"/>
      <c r="CK21" s="1"/>
      <c r="CL21" s="1">
        <f t="shared" si="16"/>
        <v>1800</v>
      </c>
      <c r="CM21" s="1">
        <f t="shared" si="9"/>
        <v>168.3</v>
      </c>
      <c r="CN21" s="1">
        <f t="shared" si="10"/>
        <v>198</v>
      </c>
      <c r="CO21" s="1">
        <f t="shared" si="11"/>
        <v>37.800000000000004</v>
      </c>
      <c r="CP21" s="1"/>
      <c r="CQ21" s="1"/>
      <c r="CR21" s="1" t="s">
        <v>63</v>
      </c>
      <c r="CS21" s="3">
        <f>IF(CJ5=1,CS8,(CS9))</f>
        <v>0</v>
      </c>
      <c r="CT21" s="3"/>
      <c r="CU21" s="1"/>
    </row>
    <row r="22" spans="6:99" ht="15">
      <c r="F22" s="1"/>
      <c r="G22" s="1"/>
      <c r="R22" s="1"/>
      <c r="S22" s="5"/>
      <c r="T22" s="1"/>
      <c r="U22" s="1"/>
      <c r="V22" s="1"/>
      <c r="W22" s="1"/>
      <c r="X22" s="5"/>
      <c r="Y22" s="1"/>
      <c r="Z22" s="1"/>
      <c r="AA22" s="1"/>
      <c r="AB22" s="1"/>
      <c r="AC22" s="1"/>
      <c r="AD22" s="1"/>
      <c r="AE22" s="1"/>
      <c r="AF22" s="1"/>
      <c r="AG22" s="7">
        <f>IF('State Planner'!B17&lt;1,0,(('State Planner'!B17-VLOOKUP('State Planner'!B17,$AG$11:$AJ$26,3))*VLOOKUP('State Planner'!B17,$AG$11:$AJ$26,2))+VLOOKUP('State Planner'!B17,$AG$11:$AJ$26,4))</f>
        <v>0</v>
      </c>
      <c r="AH22" s="1"/>
      <c r="AI22" s="1"/>
      <c r="AJ22" s="1"/>
      <c r="AK22" s="1"/>
      <c r="AL22" s="1"/>
      <c r="AM22" s="1" t="s">
        <v>67</v>
      </c>
      <c r="AN22" s="3">
        <f>IF(AO5&lt;2,0,IF(AO5=2,AN9,(AN10)))</f>
        <v>0</v>
      </c>
      <c r="AO22" s="3"/>
      <c r="AP22" s="1"/>
      <c r="AQ22" s="1">
        <f t="shared" si="12"/>
        <v>975</v>
      </c>
      <c r="AR22" s="1">
        <f t="shared" si="1"/>
        <v>331.5</v>
      </c>
      <c r="AS22" s="1">
        <f t="shared" si="2"/>
        <v>390</v>
      </c>
      <c r="AT22" s="1">
        <f t="shared" si="3"/>
        <v>438.75</v>
      </c>
      <c r="AU22" s="1">
        <f t="shared" si="0"/>
        <v>74.5095</v>
      </c>
      <c r="AV22" s="1"/>
      <c r="AW22" s="1"/>
      <c r="AX22" s="1" t="s">
        <v>67</v>
      </c>
      <c r="AY22" s="3">
        <f>IF(AO5&lt;2,0,IF(AO5=2,AY9,(AY10)))</f>
        <v>0</v>
      </c>
      <c r="AZ22" s="3"/>
      <c r="BA22" s="1"/>
      <c r="BB22" s="1"/>
      <c r="BC22" s="1" t="s">
        <v>67</v>
      </c>
      <c r="BD22" s="3">
        <f>IF(BE5&lt;2,0,IF(BE5=2,BD9,(BD10)))</f>
        <v>0</v>
      </c>
      <c r="BE22" s="3"/>
      <c r="BF22" s="1"/>
      <c r="BG22" s="1">
        <f t="shared" si="13"/>
        <v>975</v>
      </c>
      <c r="BH22" s="1">
        <f t="shared" si="4"/>
        <v>331.5</v>
      </c>
      <c r="BI22" s="1">
        <f t="shared" si="5"/>
        <v>390</v>
      </c>
      <c r="BJ22" s="1">
        <f t="shared" si="6"/>
        <v>438.75</v>
      </c>
      <c r="BK22" s="1">
        <f t="shared" si="7"/>
        <v>74.5875</v>
      </c>
      <c r="BL22" s="1"/>
      <c r="BM22" s="1"/>
      <c r="BN22" s="1" t="s">
        <v>67</v>
      </c>
      <c r="BO22" s="3">
        <f>IF(BE5&lt;2,0,IF(BE5=2,BO9,(BO10)))</f>
        <v>0</v>
      </c>
      <c r="BP22" s="3"/>
      <c r="BQ22" s="1"/>
      <c r="BR22" s="1"/>
      <c r="BS22" s="1" t="s">
        <v>67</v>
      </c>
      <c r="BT22" s="3"/>
      <c r="BU22" s="3"/>
      <c r="BV22" s="1"/>
      <c r="BW22" s="1">
        <f t="shared" si="17"/>
        <v>1900</v>
      </c>
      <c r="BX22" s="1">
        <f t="shared" si="8"/>
        <v>177.65</v>
      </c>
      <c r="BY22" s="1">
        <f t="shared" si="14"/>
        <v>209</v>
      </c>
      <c r="BZ22" s="1">
        <f t="shared" si="15"/>
        <v>37.772</v>
      </c>
      <c r="CA22" s="1"/>
      <c r="CB22" s="1"/>
      <c r="CC22" s="1" t="s">
        <v>67</v>
      </c>
      <c r="CD22" s="3"/>
      <c r="CE22" s="3"/>
      <c r="CF22" s="1"/>
      <c r="CG22" s="1"/>
      <c r="CH22" s="1" t="s">
        <v>67</v>
      </c>
      <c r="CI22" s="3"/>
      <c r="CJ22" s="3"/>
      <c r="CK22" s="1"/>
      <c r="CL22" s="1">
        <f t="shared" si="16"/>
        <v>1900</v>
      </c>
      <c r="CM22" s="1">
        <f t="shared" si="9"/>
        <v>177.65</v>
      </c>
      <c r="CN22" s="1">
        <f t="shared" si="10"/>
        <v>209</v>
      </c>
      <c r="CO22" s="1">
        <f t="shared" si="11"/>
        <v>39.900000000000006</v>
      </c>
      <c r="CP22" s="1"/>
      <c r="CQ22" s="1"/>
      <c r="CR22" s="1" t="s">
        <v>67</v>
      </c>
      <c r="CS22" s="3"/>
      <c r="CT22" s="3"/>
      <c r="CU22" s="1"/>
    </row>
    <row r="23" spans="6:99" ht="15">
      <c r="F23" s="1"/>
      <c r="G23" s="1"/>
      <c r="R23" s="1"/>
      <c r="S23" s="5"/>
      <c r="T23" s="1"/>
      <c r="U23" s="1"/>
      <c r="V23" s="1"/>
      <c r="W23" s="1"/>
      <c r="X23" s="5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 t="s">
        <v>70</v>
      </c>
      <c r="AN23" s="3">
        <f>IF(AO5=0,(AN11),0)</f>
        <v>0</v>
      </c>
      <c r="AO23" s="3">
        <f>IF(AO5=0,(AN11),0)</f>
        <v>0</v>
      </c>
      <c r="AP23" s="1"/>
      <c r="AQ23" s="1">
        <f t="shared" si="12"/>
        <v>1025</v>
      </c>
      <c r="AR23" s="1">
        <f t="shared" si="1"/>
        <v>348.5</v>
      </c>
      <c r="AS23" s="1">
        <f t="shared" si="2"/>
        <v>410</v>
      </c>
      <c r="AT23" s="1">
        <f t="shared" si="3"/>
        <v>461.25</v>
      </c>
      <c r="AU23" s="1">
        <f t="shared" si="0"/>
        <v>78.3305</v>
      </c>
      <c r="AV23" s="1"/>
      <c r="AW23" s="1"/>
      <c r="AX23" s="1" t="s">
        <v>71</v>
      </c>
      <c r="AY23" s="3">
        <f>IF(AO5=0,(AY11),0)</f>
        <v>0</v>
      </c>
      <c r="AZ23" s="3">
        <f>IF(AO5=0,(AY11),0)</f>
        <v>0</v>
      </c>
      <c r="BA23" s="1"/>
      <c r="BB23" s="1"/>
      <c r="BC23" s="1" t="s">
        <v>70</v>
      </c>
      <c r="BD23" s="3">
        <f>IF(BE5=0,(BD11),0)</f>
        <v>0</v>
      </c>
      <c r="BE23" s="3">
        <f>IF(BE5=0,(BD11),0)</f>
        <v>0</v>
      </c>
      <c r="BF23" s="1"/>
      <c r="BG23" s="1">
        <f t="shared" si="13"/>
        <v>1025</v>
      </c>
      <c r="BH23" s="1">
        <f t="shared" si="4"/>
        <v>348.5</v>
      </c>
      <c r="BI23" s="1">
        <f t="shared" si="5"/>
        <v>410</v>
      </c>
      <c r="BJ23" s="1">
        <f t="shared" si="6"/>
        <v>461.25</v>
      </c>
      <c r="BK23" s="1">
        <f t="shared" si="7"/>
        <v>78.4125</v>
      </c>
      <c r="BL23" s="1"/>
      <c r="BM23" s="1"/>
      <c r="BN23" s="1" t="s">
        <v>71</v>
      </c>
      <c r="BO23" s="3">
        <f>IF(BE5=0,(BO11),0)</f>
        <v>0</v>
      </c>
      <c r="BP23" s="3">
        <f>IF(BE5=0,(BO11),0)</f>
        <v>0</v>
      </c>
      <c r="BQ23" s="1"/>
      <c r="BR23" s="1"/>
      <c r="BS23" s="1" t="s">
        <v>70</v>
      </c>
      <c r="BT23" s="3">
        <f>IF(BU5=0,(BT11),0)</f>
        <v>0</v>
      </c>
      <c r="BU23" s="3">
        <f>IF(BU5=0,(BT11),0)</f>
        <v>0</v>
      </c>
      <c r="BV23" s="1"/>
      <c r="BW23" s="1">
        <f t="shared" si="17"/>
        <v>2000</v>
      </c>
      <c r="BX23" s="1">
        <f t="shared" si="8"/>
        <v>187</v>
      </c>
      <c r="BY23" s="1">
        <f t="shared" si="14"/>
        <v>220</v>
      </c>
      <c r="BZ23" s="1">
        <f t="shared" si="15"/>
        <v>39.76</v>
      </c>
      <c r="CA23" s="1"/>
      <c r="CB23" s="1"/>
      <c r="CC23" s="1" t="s">
        <v>71</v>
      </c>
      <c r="CD23" s="3">
        <f>IF(BU5=0,(CD11),0)</f>
        <v>0</v>
      </c>
      <c r="CE23" s="3">
        <f>IF(BU5=0,(CD11),0)</f>
        <v>0</v>
      </c>
      <c r="CF23" s="1"/>
      <c r="CG23" s="1"/>
      <c r="CH23" s="1" t="s">
        <v>70</v>
      </c>
      <c r="CI23" s="3">
        <f>IF(CJ5=0,(CI11),0)</f>
        <v>0</v>
      </c>
      <c r="CJ23" s="3">
        <f>IF(CJ5=0,(CI11),0)</f>
        <v>0</v>
      </c>
      <c r="CK23" s="1"/>
      <c r="CL23" s="1">
        <f t="shared" si="16"/>
        <v>2000</v>
      </c>
      <c r="CM23" s="1">
        <f t="shared" si="9"/>
        <v>187</v>
      </c>
      <c r="CN23" s="1">
        <f t="shared" si="10"/>
        <v>220</v>
      </c>
      <c r="CO23" s="1">
        <f t="shared" si="11"/>
        <v>42</v>
      </c>
      <c r="CP23" s="1"/>
      <c r="CQ23" s="1"/>
      <c r="CR23" s="1" t="s">
        <v>71</v>
      </c>
      <c r="CS23" s="3">
        <f>IF(CJ5=0,(CS11),0)</f>
        <v>0</v>
      </c>
      <c r="CT23" s="3">
        <f>IF(CJ5=0,(CS11),0)</f>
        <v>0</v>
      </c>
      <c r="CU23" s="1"/>
    </row>
    <row r="24" spans="6:99" ht="15">
      <c r="F24" s="1"/>
      <c r="G24" s="1"/>
      <c r="R24" s="1"/>
      <c r="S24" s="5"/>
      <c r="T24" s="1"/>
      <c r="U24" s="1"/>
      <c r="V24" s="1"/>
      <c r="W24" s="1"/>
      <c r="X24" s="5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3"/>
      <c r="AO24" s="3"/>
      <c r="AP24" s="1"/>
      <c r="AQ24" s="1">
        <f t="shared" si="12"/>
        <v>1075</v>
      </c>
      <c r="AR24" s="1">
        <f t="shared" si="1"/>
        <v>365.5</v>
      </c>
      <c r="AS24" s="1">
        <f t="shared" si="2"/>
        <v>430</v>
      </c>
      <c r="AT24" s="1">
        <f t="shared" si="3"/>
        <v>483.75</v>
      </c>
      <c r="AU24" s="1">
        <f t="shared" si="0"/>
        <v>82.1515</v>
      </c>
      <c r="AV24" s="1"/>
      <c r="AW24" s="1"/>
      <c r="AX24" s="1"/>
      <c r="AY24" s="3"/>
      <c r="AZ24" s="3"/>
      <c r="BA24" s="1"/>
      <c r="BB24" s="1"/>
      <c r="BC24" s="1"/>
      <c r="BD24" s="3"/>
      <c r="BE24" s="3"/>
      <c r="BF24" s="1"/>
      <c r="BG24" s="1">
        <f t="shared" si="13"/>
        <v>1075</v>
      </c>
      <c r="BH24" s="1">
        <f t="shared" si="4"/>
        <v>365.5</v>
      </c>
      <c r="BI24" s="1">
        <f t="shared" si="5"/>
        <v>430</v>
      </c>
      <c r="BJ24" s="1">
        <f t="shared" si="6"/>
        <v>483.75</v>
      </c>
      <c r="BK24" s="1">
        <f t="shared" si="7"/>
        <v>82.2375</v>
      </c>
      <c r="BL24" s="1"/>
      <c r="BM24" s="1"/>
      <c r="BN24" s="1"/>
      <c r="BO24" s="3"/>
      <c r="BP24" s="3"/>
      <c r="BQ24" s="1"/>
      <c r="BR24" s="1"/>
      <c r="BS24" s="1"/>
      <c r="BT24" s="3"/>
      <c r="BU24" s="3"/>
      <c r="BV24" s="1"/>
      <c r="BW24" s="1">
        <f t="shared" si="17"/>
        <v>2100</v>
      </c>
      <c r="BX24" s="1">
        <f t="shared" si="8"/>
        <v>196.35</v>
      </c>
      <c r="BY24" s="1">
        <f t="shared" si="14"/>
        <v>231</v>
      </c>
      <c r="BZ24" s="1">
        <f t="shared" si="15"/>
        <v>41.748</v>
      </c>
      <c r="CA24" s="1"/>
      <c r="CB24" s="1"/>
      <c r="CC24" s="1"/>
      <c r="CD24" s="3"/>
      <c r="CE24" s="3"/>
      <c r="CF24" s="1"/>
      <c r="CG24" s="1"/>
      <c r="CH24" s="1"/>
      <c r="CI24" s="3"/>
      <c r="CJ24" s="3"/>
      <c r="CK24" s="1"/>
      <c r="CL24" s="1">
        <f t="shared" si="16"/>
        <v>2100</v>
      </c>
      <c r="CM24" s="1">
        <f t="shared" si="9"/>
        <v>196.35</v>
      </c>
      <c r="CN24" s="1">
        <f t="shared" si="10"/>
        <v>231</v>
      </c>
      <c r="CO24" s="1">
        <f t="shared" si="11"/>
        <v>44.1</v>
      </c>
      <c r="CP24" s="1"/>
      <c r="CQ24" s="1"/>
      <c r="CR24" s="1"/>
      <c r="CS24" s="3"/>
      <c r="CT24" s="3"/>
      <c r="CU24" s="1"/>
    </row>
    <row r="25" spans="6:99" ht="15">
      <c r="F25" s="1"/>
      <c r="G25" s="1"/>
      <c r="R25" s="1"/>
      <c r="S25" s="5"/>
      <c r="T25" s="1"/>
      <c r="U25" s="1"/>
      <c r="V25" s="1"/>
      <c r="W25" s="1"/>
      <c r="X25" s="5"/>
      <c r="Y25" s="1"/>
      <c r="Z25" s="1"/>
      <c r="AA25" s="1"/>
      <c r="AB25" s="1"/>
      <c r="AC25" s="7">
        <f>IF('State Planner'!C20&lt;1,0,(('State Planner'!C20-VLOOKUP('State Planner'!C$23,$AB$11:$AE$25,3))*VLOOKUP('State Planner'!C$23,$AB$11:$AE$25,2))+VLOOKUP('State Planner'!C$23,$AB$11:$AE$25,4))</f>
        <v>0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>
        <f>SUM(AN21:AN24)</f>
        <v>0</v>
      </c>
      <c r="AO25" s="1">
        <f>SUM(AO21:AO24)</f>
        <v>0</v>
      </c>
      <c r="AP25" s="1"/>
      <c r="AQ25" s="1">
        <f t="shared" si="12"/>
        <v>1125</v>
      </c>
      <c r="AR25" s="1">
        <f t="shared" si="1"/>
        <v>382.5</v>
      </c>
      <c r="AS25" s="1">
        <f t="shared" si="2"/>
        <v>450</v>
      </c>
      <c r="AT25" s="1">
        <f t="shared" si="3"/>
        <v>506.25</v>
      </c>
      <c r="AU25" s="1">
        <f t="shared" si="0"/>
        <v>85.9725</v>
      </c>
      <c r="AV25" s="1"/>
      <c r="AW25" s="1"/>
      <c r="AX25" s="1"/>
      <c r="AY25" s="1">
        <f>SUM(AY21:AY24)</f>
        <v>0</v>
      </c>
      <c r="AZ25" s="1">
        <f>SUM(AZ21:AZ24)</f>
        <v>0</v>
      </c>
      <c r="BA25" s="1"/>
      <c r="BB25" s="1"/>
      <c r="BC25" s="1"/>
      <c r="BD25" s="1">
        <f>SUM(BD21:BD24)</f>
        <v>0</v>
      </c>
      <c r="BE25" s="1">
        <f>SUM(BE21:BE24)</f>
        <v>0</v>
      </c>
      <c r="BF25" s="1"/>
      <c r="BG25" s="1">
        <f t="shared" si="13"/>
        <v>1125</v>
      </c>
      <c r="BH25" s="1">
        <f t="shared" si="4"/>
        <v>382.5</v>
      </c>
      <c r="BI25" s="1">
        <f t="shared" si="5"/>
        <v>450</v>
      </c>
      <c r="BJ25" s="1">
        <f t="shared" si="6"/>
        <v>506.25</v>
      </c>
      <c r="BK25" s="1">
        <f t="shared" si="7"/>
        <v>86.0625</v>
      </c>
      <c r="BL25" s="1"/>
      <c r="BM25" s="1"/>
      <c r="BN25" s="1"/>
      <c r="BO25" s="1">
        <f>SUM(BO21:BO24)</f>
        <v>0</v>
      </c>
      <c r="BP25" s="1">
        <f>SUM(BP21:BP24)</f>
        <v>0</v>
      </c>
      <c r="BQ25" s="1"/>
      <c r="BR25" s="1"/>
      <c r="BS25" s="1"/>
      <c r="BT25" s="1">
        <f>SUM(BT21:BT24)</f>
        <v>0</v>
      </c>
      <c r="BU25" s="1">
        <f>SUM(BU21:BU24)</f>
        <v>0</v>
      </c>
      <c r="BV25" s="1"/>
      <c r="BW25" s="1">
        <f t="shared" si="17"/>
        <v>2200</v>
      </c>
      <c r="BX25" s="1">
        <f t="shared" si="8"/>
        <v>205.7</v>
      </c>
      <c r="BY25" s="1">
        <f t="shared" si="14"/>
        <v>242</v>
      </c>
      <c r="BZ25" s="1">
        <f t="shared" si="15"/>
        <v>43.736</v>
      </c>
      <c r="CA25" s="1"/>
      <c r="CB25" s="1"/>
      <c r="CC25" s="1"/>
      <c r="CD25" s="1">
        <f>SUM(CD21:CD24)</f>
        <v>0</v>
      </c>
      <c r="CE25" s="1">
        <f>SUM(CE21:CE24)</f>
        <v>0</v>
      </c>
      <c r="CF25" s="1"/>
      <c r="CG25" s="1"/>
      <c r="CH25" s="1"/>
      <c r="CI25" s="1">
        <f>SUM(CI21:CI24)</f>
        <v>0</v>
      </c>
      <c r="CJ25" s="1">
        <f>SUM(CJ21:CJ24)</f>
        <v>0</v>
      </c>
      <c r="CK25" s="1"/>
      <c r="CL25" s="1">
        <f t="shared" si="16"/>
        <v>2200</v>
      </c>
      <c r="CM25" s="1">
        <f t="shared" si="9"/>
        <v>205.7</v>
      </c>
      <c r="CN25" s="1">
        <f t="shared" si="10"/>
        <v>242</v>
      </c>
      <c r="CO25" s="1">
        <f t="shared" si="11"/>
        <v>46.2</v>
      </c>
      <c r="CP25" s="1"/>
      <c r="CQ25" s="1"/>
      <c r="CR25" s="1"/>
      <c r="CS25" s="1">
        <f>SUM(CS21:CS24)</f>
        <v>0</v>
      </c>
      <c r="CT25" s="1">
        <f>SUM(CT21:CT24)</f>
        <v>0</v>
      </c>
      <c r="CU25" s="1"/>
    </row>
    <row r="26" spans="6:99" ht="15">
      <c r="F26" s="1"/>
      <c r="G26" s="1"/>
      <c r="R26" s="1"/>
      <c r="S26" s="1"/>
      <c r="T26" s="1"/>
      <c r="U26" s="1"/>
      <c r="V26" s="1"/>
      <c r="W26" s="1"/>
      <c r="X26" s="5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>
        <f t="shared" si="12"/>
        <v>1175</v>
      </c>
      <c r="AR26" s="1">
        <f t="shared" si="1"/>
        <v>399.50000000000006</v>
      </c>
      <c r="AS26" s="1">
        <f t="shared" si="2"/>
        <v>470</v>
      </c>
      <c r="AT26" s="1">
        <f t="shared" si="3"/>
        <v>528.75</v>
      </c>
      <c r="AU26" s="1">
        <f t="shared" si="0"/>
        <v>89.79350000000001</v>
      </c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>
        <f t="shared" si="13"/>
        <v>1175</v>
      </c>
      <c r="BH26" s="1">
        <f t="shared" si="4"/>
        <v>399.50000000000006</v>
      </c>
      <c r="BI26" s="1">
        <f t="shared" si="5"/>
        <v>470</v>
      </c>
      <c r="BJ26" s="1">
        <f t="shared" si="6"/>
        <v>528.75</v>
      </c>
      <c r="BK26" s="1">
        <f t="shared" si="7"/>
        <v>89.8875</v>
      </c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>
        <f t="shared" si="17"/>
        <v>2300</v>
      </c>
      <c r="BX26" s="1">
        <f t="shared" si="8"/>
        <v>215.05</v>
      </c>
      <c r="BY26" s="1">
        <f t="shared" si="14"/>
        <v>253</v>
      </c>
      <c r="BZ26" s="1">
        <f t="shared" si="15"/>
        <v>45.724</v>
      </c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>
        <f t="shared" si="16"/>
        <v>2300</v>
      </c>
      <c r="CM26" s="1">
        <f t="shared" si="9"/>
        <v>215.05</v>
      </c>
      <c r="CN26" s="1">
        <f t="shared" si="10"/>
        <v>253</v>
      </c>
      <c r="CO26" s="1">
        <f t="shared" si="11"/>
        <v>48.300000000000004</v>
      </c>
      <c r="CP26" s="1"/>
      <c r="CQ26" s="1"/>
      <c r="CR26" s="1"/>
      <c r="CS26" s="1"/>
      <c r="CT26" s="1"/>
      <c r="CU26" s="1"/>
    </row>
    <row r="27" spans="6:99" ht="15">
      <c r="F27" s="1"/>
      <c r="G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7" t="s">
        <v>176</v>
      </c>
      <c r="AH27" s="1"/>
      <c r="AI27" s="1"/>
      <c r="AJ27" s="1"/>
      <c r="AK27" s="1"/>
      <c r="AL27" s="1"/>
      <c r="AM27" s="1" t="s">
        <v>63</v>
      </c>
      <c r="AN27" s="3">
        <f>IF(AO6=1,(AO8),0)</f>
        <v>0</v>
      </c>
      <c r="AO27" s="3">
        <f>IF(AO6=1,(AO8),0)</f>
        <v>0</v>
      </c>
      <c r="AP27" s="1"/>
      <c r="AQ27" s="1">
        <f t="shared" si="12"/>
        <v>1225</v>
      </c>
      <c r="AR27" s="1">
        <f t="shared" si="1"/>
        <v>416.50000000000006</v>
      </c>
      <c r="AS27" s="1">
        <f t="shared" si="2"/>
        <v>490</v>
      </c>
      <c r="AT27" s="1">
        <f t="shared" si="3"/>
        <v>551.25</v>
      </c>
      <c r="AU27" s="1">
        <f t="shared" si="0"/>
        <v>93.6145</v>
      </c>
      <c r="AV27" s="1"/>
      <c r="AW27" s="1"/>
      <c r="AX27" s="1" t="s">
        <v>63</v>
      </c>
      <c r="AY27" s="3">
        <f>IF(AO6=1,(AZ8),0)</f>
        <v>0</v>
      </c>
      <c r="AZ27" s="3">
        <f>IF(AO6=1,(AZ8),0)</f>
        <v>0</v>
      </c>
      <c r="BA27" s="1"/>
      <c r="BB27" s="1"/>
      <c r="BC27" s="1" t="s">
        <v>63</v>
      </c>
      <c r="BD27" s="3">
        <f>IF(BE6=1,(BE8),0)</f>
        <v>0</v>
      </c>
      <c r="BE27" s="3">
        <f>IF(BE6=1,(BE8),0)</f>
        <v>0</v>
      </c>
      <c r="BF27" s="1"/>
      <c r="BG27" s="1">
        <f t="shared" si="13"/>
        <v>1225</v>
      </c>
      <c r="BH27" s="1">
        <f t="shared" si="4"/>
        <v>416.50000000000006</v>
      </c>
      <c r="BI27" s="1">
        <f t="shared" si="5"/>
        <v>490</v>
      </c>
      <c r="BJ27" s="1">
        <f t="shared" si="6"/>
        <v>551.25</v>
      </c>
      <c r="BK27" s="1">
        <f t="shared" si="7"/>
        <v>93.71249999999999</v>
      </c>
      <c r="BL27" s="1"/>
      <c r="BM27" s="1"/>
      <c r="BN27" s="1" t="s">
        <v>63</v>
      </c>
      <c r="BO27" s="3">
        <f>IF(BE6=1,(BP8),0)</f>
        <v>0</v>
      </c>
      <c r="BP27" s="3">
        <f>IF(BE6=1,(BP8),0)</f>
        <v>0</v>
      </c>
      <c r="BQ27" s="1"/>
      <c r="BR27" s="1"/>
      <c r="BS27" s="1" t="s">
        <v>63</v>
      </c>
      <c r="BT27" s="3">
        <f>IF(BU6=1,BU8,(BU9))</f>
        <v>0</v>
      </c>
      <c r="BU27" s="3"/>
      <c r="BV27" s="1"/>
      <c r="BW27" s="1">
        <f t="shared" si="17"/>
        <v>2400</v>
      </c>
      <c r="BX27" s="1">
        <f t="shared" si="8"/>
        <v>224.4</v>
      </c>
      <c r="BY27" s="1">
        <f t="shared" si="14"/>
        <v>264</v>
      </c>
      <c r="BZ27" s="1">
        <f t="shared" si="15"/>
        <v>47.711999999999996</v>
      </c>
      <c r="CA27" s="1"/>
      <c r="CB27" s="1"/>
      <c r="CC27" s="1" t="s">
        <v>63</v>
      </c>
      <c r="CD27" s="3">
        <f>IF(BU6=1,CE8,(CE9))</f>
        <v>0</v>
      </c>
      <c r="CE27" s="3"/>
      <c r="CF27" s="1"/>
      <c r="CG27" s="1"/>
      <c r="CH27" s="1" t="s">
        <v>63</v>
      </c>
      <c r="CI27" s="3">
        <f>IF(CJ6=1,CJ8,(CJ9))</f>
        <v>0</v>
      </c>
      <c r="CJ27" s="3"/>
      <c r="CK27" s="1"/>
      <c r="CL27" s="1">
        <f t="shared" si="16"/>
        <v>2400</v>
      </c>
      <c r="CM27" s="1">
        <f t="shared" si="9"/>
        <v>224.4</v>
      </c>
      <c r="CN27" s="1">
        <f t="shared" si="10"/>
        <v>264</v>
      </c>
      <c r="CO27" s="1">
        <f t="shared" si="11"/>
        <v>50.400000000000006</v>
      </c>
      <c r="CP27" s="1"/>
      <c r="CQ27" s="1"/>
      <c r="CR27" s="1" t="s">
        <v>63</v>
      </c>
      <c r="CS27" s="3">
        <f>IF(CJ6=1,CT8,(CT9))</f>
        <v>0</v>
      </c>
      <c r="CT27" s="3"/>
      <c r="CU27" s="1"/>
    </row>
    <row r="28" spans="6:99" ht="15">
      <c r="F28" s="1"/>
      <c r="G28" s="1"/>
      <c r="R28" s="7">
        <f>IF('Tax Planner'!B46&gt;0,(((('Tax Planner'!B46-('Tax Planner'!B30+'Tax Planner'!B31))-VLOOKUP(('Tax Planner'!B$46-('Tax Planner'!B30+'Tax Planner'!B31)),$R$11:$U$25,3))*VLOOKUP(('Tax Planner'!B$46-('Tax Planner'!B30+'Tax Planner'!B31)),$R$11:$U$25,2))+VLOOKUP(('Tax Planner'!B$46-('Tax Planner'!B30+'Tax Planner'!B31)),$R$11:$U$25,4)),0)</f>
        <v>0</v>
      </c>
      <c r="S28" s="7">
        <f>IF('Tax Planner'!C46&gt;0,(((('Tax Planner'!C46-('Tax Planner'!C30+'Tax Planner'!C31))-VLOOKUP(('Tax Planner'!C$46-('Tax Planner'!C30+'Tax Planner'!C31)),$R$11:$U$25,3))*VLOOKUP(('Tax Planner'!C$46-('Tax Planner'!C30+'Tax Planner'!C31)),$R$11:$U$25,2))+VLOOKUP(('Tax Planner'!C$46-('Tax Planner'!C30+'Tax Planner'!C31)),$R$11:$U$25,4)),0)</f>
        <v>0</v>
      </c>
      <c r="T28" s="7">
        <f>IF('Tax Planner'!D46&gt;0,(((('Tax Planner'!D46-('Tax Planner'!D30+'Tax Planner'!D31))-VLOOKUP(('Tax Planner'!D$46-('Tax Planner'!D30+'Tax Planner'!D31)),$R$11:$U$25,3))*VLOOKUP(('Tax Planner'!D$46-('Tax Planner'!D30+'Tax Planner'!D31)),$R$11:$U$25,2))+VLOOKUP(('Tax Planner'!D$46-('Tax Planner'!D30+'Tax Planner'!D31)),$R$11:$U$25,4)),0)</f>
        <v>0</v>
      </c>
      <c r="U28" s="7">
        <f>IF('Tax Planner'!E46&gt;0,(((('Tax Planner'!E46-('Tax Planner'!E30+'Tax Planner'!E31))-VLOOKUP(('Tax Planner'!E$46-('Tax Planner'!E30+'Tax Planner'!E31)),$R$11:$U$25,3))*VLOOKUP(('Tax Planner'!E$46-('Tax Planner'!E30+'Tax Planner'!E31)),$R$11:$U$25,2))+VLOOKUP(('Tax Planner'!E$46-('Tax Planner'!E30+'Tax Planner'!E31)),$R$11:$U$25,4)),0)</f>
        <v>0</v>
      </c>
      <c r="V28" s="1"/>
      <c r="W28" s="7">
        <f>IF('Tax Planner'!B46&gt;0,(((('Tax Planner'!B46-('Tax Planner'!B30+'Tax Planner'!B31))-VLOOKUP(('Tax Planner'!B46-('Tax Planner'!B30+'Tax Planner'!B31)),$W$11:$Z$25,3))*VLOOKUP(('Tax Planner'!B46-('Tax Planner'!B30+'Tax Planner'!B31)),$W$11:$Z$25,2))+VLOOKUP(('Tax Planner'!B46-('Tax Planner'!B30+'Tax Planner'!B31)),$W$11:$Z$25,4)),0)</f>
        <v>0</v>
      </c>
      <c r="X28" s="7">
        <f>IF('Tax Planner'!C46&gt;0,(((('Tax Planner'!C46-('Tax Planner'!C30+'Tax Planner'!C31))-VLOOKUP(('Tax Planner'!C46-('Tax Planner'!C30+'Tax Planner'!C31)),$W$11:$Z$25,3))*VLOOKUP(('Tax Planner'!C46-('Tax Planner'!C30+'Tax Planner'!C31)),$W$11:$Z$25,2))+VLOOKUP(('Tax Planner'!C46-('Tax Planner'!C30+'Tax Planner'!C31)),$W$11:$Z$25,4)),0)</f>
        <v>0</v>
      </c>
      <c r="Y28" s="7">
        <f>IF('Tax Planner'!D46&gt;0,(((('Tax Planner'!D46-('Tax Planner'!D30+'Tax Planner'!D31))-VLOOKUP(('Tax Planner'!D46-('Tax Planner'!D30+'Tax Planner'!D31)),$W$11:$Z$25,3))*VLOOKUP(('Tax Planner'!D46-('Tax Planner'!D30+'Tax Planner'!D31)),$W$11:$Z$25,2))+VLOOKUP(('Tax Planner'!D46-('Tax Planner'!D30+'Tax Planner'!D31)),$W$11:$Z$25,4)),0)</f>
        <v>0</v>
      </c>
      <c r="Z28" s="7">
        <f>IF('Tax Planner'!E46&gt;0,(((('Tax Planner'!E46-('Tax Planner'!E30+'Tax Planner'!E31))-VLOOKUP(('Tax Planner'!E46-('Tax Planner'!E30+'Tax Planner'!E31)),$W$11:$Z$25,3))*VLOOKUP(('Tax Planner'!E46--('Tax Planner'!E30+'Tax Planner'!E31)),$W$11:$Z$25,2))+VLOOKUP(('Tax Planner'!E46-('Tax Planner'!E30+'Tax Planner'!E31)),$W$11:$Z$25,4)),0)</f>
        <v>0</v>
      </c>
      <c r="AA28" s="1"/>
      <c r="AB28" s="7">
        <f>IF('State Planner'!B23&lt;1,0,(('State Planner'!B23-VLOOKUP('State Planner'!B$23,$AB$11:$AE$25,3))*VLOOKUP('State Planner'!B$23,$AB$11:$AE$25,2))+VLOOKUP('State Planner'!B$23,$AB$11:$AE$25,4))</f>
        <v>0</v>
      </c>
      <c r="AC28" s="7">
        <f>IF('State Planner'!C23&lt;1,0,(('State Planner'!C23-VLOOKUP('State Planner'!C$23,$AB$11:$AE$25,3))*VLOOKUP('State Planner'!C$23,$AB$11:$AE$25,2))+VLOOKUP('State Planner'!C$23,$AB$11:$AE$25,4))</f>
        <v>0</v>
      </c>
      <c r="AD28" s="7">
        <f>IF('State Planner'!D23&lt;1,0,(('State Planner'!D23-VLOOKUP('State Planner'!D$23,$AB$11:$AE$25,3))*VLOOKUP('State Planner'!D$23,$AB$11:$AE$25,2))+VLOOKUP('State Planner'!D$23,$AB$11:$AE$25,4))</f>
        <v>0</v>
      </c>
      <c r="AE28" s="7">
        <f>IF('State Planner'!E23&lt;1,0,(('State Planner'!E23-VLOOKUP('State Planner'!E$23,$AB$11:$AE$25,3))*VLOOKUP('State Planner'!E$23,$AB$11:$AE$25,2))+VLOOKUP('State Planner'!E$23,$AB$11:$AE$25,4))</f>
        <v>0</v>
      </c>
      <c r="AF28" s="1"/>
      <c r="AG28" s="7">
        <f>IF('State Planner'!B23&lt;1,0,(('State Planner'!B23-VLOOKUP('State Planner'!B23,$AG$11:$AJ$26,3))*VLOOKUP('State Planner'!B23,$AG$11:$AJ$26,2))+VLOOKUP('State Planner'!B23,$AG$11:$AJ$26,4))</f>
        <v>0</v>
      </c>
      <c r="AH28" s="7">
        <f>IF('State Planner'!C23&lt;1,0,(('State Planner'!C23-VLOOKUP('State Planner'!C23,$AG$11:$AJ$26,3))*VLOOKUP('State Planner'!C23,$AG$11:$AJ$26,2))+VLOOKUP('State Planner'!C23,$AG$11:$AJ$26,4))</f>
        <v>0</v>
      </c>
      <c r="AI28" s="7">
        <f>IF('State Planner'!D23&lt;1,0,(('State Planner'!D23-VLOOKUP('State Planner'!D23,$AG$11:$AJ$26,3))*VLOOKUP('State Planner'!D23,$AG$11:$AJ$26,2))+VLOOKUP('State Planner'!D23,$AG$11:$AJ$26,4))</f>
        <v>0</v>
      </c>
      <c r="AJ28" s="7">
        <f>IF('State Planner'!E23&lt;1,0,(('State Planner'!E23-VLOOKUP('State Planner'!E23,$AG$11:$AJ$26,3))*VLOOKUP('State Planner'!E23,$AG$11:$AJ$26,2))+VLOOKUP('State Planner'!E23,$AG$11:$AJ$26,4))</f>
        <v>0</v>
      </c>
      <c r="AK28" s="1"/>
      <c r="AL28" s="1"/>
      <c r="AM28" s="1" t="s">
        <v>67</v>
      </c>
      <c r="AN28" s="3">
        <f>IF(AO6&lt;2,0,IF(AO6=2,AO9,(AO10)))</f>
        <v>0</v>
      </c>
      <c r="AO28" s="3"/>
      <c r="AP28" s="1"/>
      <c r="AQ28" s="1">
        <f t="shared" si="12"/>
        <v>1275</v>
      </c>
      <c r="AR28" s="1">
        <f t="shared" si="1"/>
        <v>433.50000000000006</v>
      </c>
      <c r="AS28" s="1">
        <f t="shared" si="2"/>
        <v>510</v>
      </c>
      <c r="AT28" s="1">
        <f t="shared" si="3"/>
        <v>573.75</v>
      </c>
      <c r="AU28" s="1">
        <f t="shared" si="0"/>
        <v>97.4355</v>
      </c>
      <c r="AV28" s="1"/>
      <c r="AW28" s="1"/>
      <c r="AX28" s="1" t="s">
        <v>67</v>
      </c>
      <c r="AY28" s="3">
        <f>IF(AO6&lt;2,0,IF(AO6=2,AZ9,(AZ10)))</f>
        <v>0</v>
      </c>
      <c r="AZ28" s="3"/>
      <c r="BA28" s="1"/>
      <c r="BB28" s="1"/>
      <c r="BC28" s="1" t="s">
        <v>67</v>
      </c>
      <c r="BD28" s="3">
        <f>IF(BE6&lt;2,0,IF(BE6=2,BE9,(BE10)))</f>
        <v>0</v>
      </c>
      <c r="BE28" s="3"/>
      <c r="BF28" s="1"/>
      <c r="BG28" s="1">
        <f t="shared" si="13"/>
        <v>1275</v>
      </c>
      <c r="BH28" s="1">
        <f t="shared" si="4"/>
        <v>433.50000000000006</v>
      </c>
      <c r="BI28" s="1">
        <f t="shared" si="5"/>
        <v>510</v>
      </c>
      <c r="BJ28" s="1">
        <f t="shared" si="6"/>
        <v>573.75</v>
      </c>
      <c r="BK28" s="1">
        <f t="shared" si="7"/>
        <v>97.5375</v>
      </c>
      <c r="BL28" s="1"/>
      <c r="BM28" s="1"/>
      <c r="BN28" s="1" t="s">
        <v>67</v>
      </c>
      <c r="BO28" s="3">
        <f>IF(BE6&lt;2,0,IF(BE6=2,BP9,(BP10)))</f>
        <v>0</v>
      </c>
      <c r="BP28" s="3"/>
      <c r="BQ28" s="1"/>
      <c r="BR28" s="1"/>
      <c r="BS28" s="1" t="s">
        <v>67</v>
      </c>
      <c r="BT28" s="3"/>
      <c r="BU28" s="3"/>
      <c r="BV28" s="1"/>
      <c r="BW28" s="1">
        <f t="shared" si="17"/>
        <v>2500</v>
      </c>
      <c r="BX28" s="1">
        <f t="shared" si="8"/>
        <v>233.75</v>
      </c>
      <c r="BY28" s="1">
        <f t="shared" si="14"/>
        <v>275</v>
      </c>
      <c r="BZ28" s="1">
        <f t="shared" si="15"/>
        <v>49.699999999999996</v>
      </c>
      <c r="CA28" s="1"/>
      <c r="CB28" s="1"/>
      <c r="CC28" s="1" t="s">
        <v>67</v>
      </c>
      <c r="CD28" s="3"/>
      <c r="CE28" s="3"/>
      <c r="CF28" s="1"/>
      <c r="CG28" s="1"/>
      <c r="CH28" s="1" t="s">
        <v>67</v>
      </c>
      <c r="CI28" s="3"/>
      <c r="CJ28" s="3"/>
      <c r="CK28" s="1"/>
      <c r="CL28" s="1">
        <f t="shared" si="16"/>
        <v>2500</v>
      </c>
      <c r="CM28" s="1">
        <f t="shared" si="9"/>
        <v>233.75</v>
      </c>
      <c r="CN28" s="1">
        <f t="shared" si="10"/>
        <v>275</v>
      </c>
      <c r="CO28" s="1">
        <f t="shared" si="11"/>
        <v>52.5</v>
      </c>
      <c r="CP28" s="1"/>
      <c r="CQ28" s="1"/>
      <c r="CR28" s="1" t="s">
        <v>67</v>
      </c>
      <c r="CS28" s="3"/>
      <c r="CT28" s="3"/>
      <c r="CU28" s="1"/>
    </row>
    <row r="29" spans="6:99" ht="15">
      <c r="F29" s="1"/>
      <c r="G29" s="1"/>
      <c r="R29" s="1"/>
      <c r="S29" s="1"/>
      <c r="T29" s="1"/>
      <c r="U29" s="7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 t="s">
        <v>70</v>
      </c>
      <c r="AN29" s="3">
        <f>IF(AO6=0,(AO11),0)</f>
        <v>0</v>
      </c>
      <c r="AO29" s="3">
        <f>IF(AO6=0,(AO11),0)</f>
        <v>0</v>
      </c>
      <c r="AP29" s="1"/>
      <c r="AQ29" s="1">
        <f t="shared" si="12"/>
        <v>1325</v>
      </c>
      <c r="AR29" s="1">
        <f t="shared" si="1"/>
        <v>450.50000000000006</v>
      </c>
      <c r="AS29" s="1">
        <f t="shared" si="2"/>
        <v>530</v>
      </c>
      <c r="AT29" s="1">
        <f t="shared" si="3"/>
        <v>596.25</v>
      </c>
      <c r="AU29" s="1">
        <f t="shared" si="0"/>
        <v>101.2565</v>
      </c>
      <c r="AV29" s="1"/>
      <c r="AW29" s="1"/>
      <c r="AX29" s="1" t="s">
        <v>71</v>
      </c>
      <c r="AY29" s="3">
        <f>IF(AO6=0,(AZ11),0)</f>
        <v>0</v>
      </c>
      <c r="AZ29" s="3">
        <f>IF(AO6=0,(AZ11),0)</f>
        <v>0</v>
      </c>
      <c r="BA29" s="1"/>
      <c r="BB29" s="1"/>
      <c r="BC29" s="1" t="s">
        <v>70</v>
      </c>
      <c r="BD29" s="3">
        <f>IF(BE6=0,(BE11),0)</f>
        <v>0</v>
      </c>
      <c r="BE29" s="3">
        <f>IF(BE6=0,(BE11),0)</f>
        <v>0</v>
      </c>
      <c r="BF29" s="1"/>
      <c r="BG29" s="1">
        <f t="shared" si="13"/>
        <v>1325</v>
      </c>
      <c r="BH29" s="1">
        <f t="shared" si="4"/>
        <v>450.50000000000006</v>
      </c>
      <c r="BI29" s="1">
        <f t="shared" si="5"/>
        <v>530</v>
      </c>
      <c r="BJ29" s="1">
        <f t="shared" si="6"/>
        <v>596.25</v>
      </c>
      <c r="BK29" s="1">
        <f t="shared" si="7"/>
        <v>101.3625</v>
      </c>
      <c r="BL29" s="1"/>
      <c r="BM29" s="1"/>
      <c r="BN29" s="1" t="s">
        <v>71</v>
      </c>
      <c r="BO29" s="3">
        <f>IF(BE6=0,(BP11),0)</f>
        <v>0</v>
      </c>
      <c r="BP29" s="3">
        <f>IF(BE6=0,(BP11),0)</f>
        <v>0</v>
      </c>
      <c r="BQ29" s="1"/>
      <c r="BR29" s="1"/>
      <c r="BS29" s="1" t="s">
        <v>70</v>
      </c>
      <c r="BT29" s="3">
        <f>IF(BU6=0,(BU11),0)</f>
        <v>0</v>
      </c>
      <c r="BU29" s="3">
        <f>IF(BU6=0,(BU11),0)</f>
        <v>0</v>
      </c>
      <c r="BV29" s="1"/>
      <c r="BW29" s="1">
        <f t="shared" si="17"/>
        <v>2600</v>
      </c>
      <c r="BX29" s="1">
        <f t="shared" si="8"/>
        <v>243.1</v>
      </c>
      <c r="BY29" s="1">
        <f t="shared" si="14"/>
        <v>286</v>
      </c>
      <c r="BZ29" s="1">
        <f t="shared" si="15"/>
        <v>51.687999999999995</v>
      </c>
      <c r="CA29" s="1"/>
      <c r="CB29" s="1"/>
      <c r="CC29" s="1" t="s">
        <v>71</v>
      </c>
      <c r="CD29" s="3">
        <f>IF(BU6=0,(CE11),0)</f>
        <v>0</v>
      </c>
      <c r="CE29" s="3">
        <f>IF(BU6=0,(CE11),0)</f>
        <v>0</v>
      </c>
      <c r="CF29" s="1"/>
      <c r="CG29" s="1"/>
      <c r="CH29" s="1" t="s">
        <v>70</v>
      </c>
      <c r="CI29" s="3">
        <f>IF(CJ6=0,(CJ11),0)</f>
        <v>0</v>
      </c>
      <c r="CJ29" s="3">
        <f>IF(CJ6=0,(CJ11),0)</f>
        <v>0</v>
      </c>
      <c r="CK29" s="1"/>
      <c r="CL29" s="1">
        <f t="shared" si="16"/>
        <v>2600</v>
      </c>
      <c r="CM29" s="1">
        <f t="shared" si="9"/>
        <v>243.1</v>
      </c>
      <c r="CN29" s="1">
        <f t="shared" si="10"/>
        <v>286</v>
      </c>
      <c r="CO29" s="1">
        <f t="shared" si="11"/>
        <v>54.6</v>
      </c>
      <c r="CP29" s="1"/>
      <c r="CQ29" s="1"/>
      <c r="CR29" s="1" t="s">
        <v>71</v>
      </c>
      <c r="CS29" s="3">
        <f>IF(CJ6=0,(CT11),0)</f>
        <v>0</v>
      </c>
      <c r="CT29" s="3">
        <f>IF(CJ6=0,(CT11),0)</f>
        <v>0</v>
      </c>
      <c r="CU29" s="1"/>
    </row>
    <row r="30" spans="6:99" ht="15">
      <c r="F30" s="1"/>
      <c r="G30" s="1"/>
      <c r="R30" s="1">
        <f>IF(R28&lt;0,0,R28)</f>
        <v>0</v>
      </c>
      <c r="S30" s="1">
        <f>IF(S28&lt;0,0,S28)</f>
        <v>0</v>
      </c>
      <c r="T30" s="1">
        <f>IF(T28&lt;0,0,T28)</f>
        <v>0</v>
      </c>
      <c r="U30" s="1">
        <f>IF(U28&lt;0,0,U28)</f>
        <v>0</v>
      </c>
      <c r="V30" s="1"/>
      <c r="W30" s="1">
        <f>IF(W28&lt;0,0,W28)</f>
        <v>0</v>
      </c>
      <c r="X30" s="1">
        <f>IF(X28&lt;0,0,X28)</f>
        <v>0</v>
      </c>
      <c r="Y30" s="1">
        <f>IF(Y28&lt;0,0,Y28)</f>
        <v>0</v>
      </c>
      <c r="Z30" s="1">
        <f>IF(Z28&lt;0,0,Z28)</f>
        <v>0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3"/>
      <c r="AO30" s="3"/>
      <c r="AP30" s="1"/>
      <c r="AQ30" s="1">
        <f t="shared" si="12"/>
        <v>1375</v>
      </c>
      <c r="AR30" s="1">
        <f t="shared" si="1"/>
        <v>467.50000000000006</v>
      </c>
      <c r="AS30" s="1">
        <f t="shared" si="2"/>
        <v>550</v>
      </c>
      <c r="AT30" s="1">
        <f t="shared" si="3"/>
        <v>618.75</v>
      </c>
      <c r="AU30" s="1">
        <f t="shared" si="0"/>
        <v>105.0775</v>
      </c>
      <c r="AV30" s="1"/>
      <c r="AW30" s="1"/>
      <c r="AX30" s="1"/>
      <c r="AY30" s="3"/>
      <c r="AZ30" s="3"/>
      <c r="BA30" s="1"/>
      <c r="BB30" s="1"/>
      <c r="BC30" s="1"/>
      <c r="BD30" s="3"/>
      <c r="BE30" s="3"/>
      <c r="BF30" s="1"/>
      <c r="BG30" s="1">
        <f t="shared" si="13"/>
        <v>1375</v>
      </c>
      <c r="BH30" s="1">
        <f t="shared" si="4"/>
        <v>467.50000000000006</v>
      </c>
      <c r="BI30" s="1">
        <f t="shared" si="5"/>
        <v>550</v>
      </c>
      <c r="BJ30" s="1">
        <f t="shared" si="6"/>
        <v>618.75</v>
      </c>
      <c r="BK30" s="1">
        <f t="shared" si="7"/>
        <v>105.1875</v>
      </c>
      <c r="BL30" s="1"/>
      <c r="BM30" s="1"/>
      <c r="BN30" s="1"/>
      <c r="BO30" s="3"/>
      <c r="BP30" s="3"/>
      <c r="BQ30" s="1"/>
      <c r="BR30" s="1"/>
      <c r="BS30" s="1"/>
      <c r="BT30" s="3"/>
      <c r="BU30" s="3"/>
      <c r="BV30" s="1"/>
      <c r="BW30" s="1">
        <f t="shared" si="17"/>
        <v>2700</v>
      </c>
      <c r="BX30" s="1">
        <f t="shared" si="8"/>
        <v>252.45</v>
      </c>
      <c r="BY30" s="1">
        <f t="shared" si="14"/>
        <v>297</v>
      </c>
      <c r="BZ30" s="1">
        <f t="shared" si="15"/>
        <v>53.675999999999995</v>
      </c>
      <c r="CA30" s="1"/>
      <c r="CB30" s="1"/>
      <c r="CC30" s="1"/>
      <c r="CD30" s="3"/>
      <c r="CE30" s="3"/>
      <c r="CF30" s="1"/>
      <c r="CG30" s="1"/>
      <c r="CH30" s="1"/>
      <c r="CI30" s="3"/>
      <c r="CJ30" s="3"/>
      <c r="CK30" s="1"/>
      <c r="CL30" s="1">
        <f t="shared" si="16"/>
        <v>2700</v>
      </c>
      <c r="CM30" s="1">
        <f t="shared" si="9"/>
        <v>252.45</v>
      </c>
      <c r="CN30" s="1">
        <f t="shared" si="10"/>
        <v>297</v>
      </c>
      <c r="CO30" s="1">
        <f t="shared" si="11"/>
        <v>56.7</v>
      </c>
      <c r="CP30" s="1"/>
      <c r="CQ30" s="1"/>
      <c r="CR30" s="1"/>
      <c r="CS30" s="3"/>
      <c r="CT30" s="3"/>
      <c r="CU30" s="1"/>
    </row>
    <row r="31" spans="6:99" ht="15">
      <c r="F31" s="1"/>
      <c r="G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>
        <f>SUM(AN27:AN30)</f>
        <v>0</v>
      </c>
      <c r="AO31" s="1">
        <f>SUM(AO27:AO30)</f>
        <v>0</v>
      </c>
      <c r="AP31" s="1"/>
      <c r="AQ31" s="1">
        <f t="shared" si="12"/>
        <v>1425</v>
      </c>
      <c r="AR31" s="1">
        <f t="shared" si="1"/>
        <v>484.50000000000006</v>
      </c>
      <c r="AS31" s="1">
        <f t="shared" si="2"/>
        <v>570</v>
      </c>
      <c r="AT31" s="1">
        <f t="shared" si="3"/>
        <v>641.25</v>
      </c>
      <c r="AU31" s="1">
        <f t="shared" si="0"/>
        <v>108.8985</v>
      </c>
      <c r="AV31" s="1"/>
      <c r="AW31" s="1"/>
      <c r="AX31" s="1"/>
      <c r="AY31" s="1">
        <f>SUM(AY27:AY30)</f>
        <v>0</v>
      </c>
      <c r="AZ31" s="1">
        <f>SUM(AZ27:AZ30)</f>
        <v>0</v>
      </c>
      <c r="BA31" s="1"/>
      <c r="BB31" s="1"/>
      <c r="BC31" s="1"/>
      <c r="BD31" s="1">
        <f>SUM(BD27:BD30)</f>
        <v>0</v>
      </c>
      <c r="BE31" s="1">
        <f>SUM(BE27:BE30)</f>
        <v>0</v>
      </c>
      <c r="BF31" s="1"/>
      <c r="BG31" s="1">
        <f t="shared" si="13"/>
        <v>1425</v>
      </c>
      <c r="BH31" s="1">
        <f t="shared" si="4"/>
        <v>484.50000000000006</v>
      </c>
      <c r="BI31" s="1">
        <f t="shared" si="5"/>
        <v>570</v>
      </c>
      <c r="BJ31" s="1">
        <f t="shared" si="6"/>
        <v>641.25</v>
      </c>
      <c r="BK31" s="1">
        <f t="shared" si="7"/>
        <v>109.0125</v>
      </c>
      <c r="BL31" s="1"/>
      <c r="BM31" s="1"/>
      <c r="BN31" s="1"/>
      <c r="BO31" s="1">
        <f>SUM(BO27:BO30)</f>
        <v>0</v>
      </c>
      <c r="BP31" s="1">
        <f>SUM(BP27:BP30)</f>
        <v>0</v>
      </c>
      <c r="BQ31" s="1"/>
      <c r="BR31" s="1"/>
      <c r="BS31" s="1"/>
      <c r="BT31" s="1">
        <f>SUM(BT27:BT30)</f>
        <v>0</v>
      </c>
      <c r="BU31" s="1">
        <f>SUM(BU27:BU30)</f>
        <v>0</v>
      </c>
      <c r="BV31" s="1"/>
      <c r="BW31" s="1">
        <f t="shared" si="17"/>
        <v>2800</v>
      </c>
      <c r="BX31" s="1">
        <f t="shared" si="8"/>
        <v>261.8</v>
      </c>
      <c r="BY31" s="1">
        <f t="shared" si="14"/>
        <v>308</v>
      </c>
      <c r="BZ31" s="1">
        <f t="shared" si="15"/>
        <v>55.663999999999994</v>
      </c>
      <c r="CA31" s="1"/>
      <c r="CB31" s="1"/>
      <c r="CC31" s="1"/>
      <c r="CD31" s="1">
        <f>SUM(CD27:CD30)</f>
        <v>0</v>
      </c>
      <c r="CE31" s="1">
        <f>SUM(CE27:CE30)</f>
        <v>0</v>
      </c>
      <c r="CF31" s="1"/>
      <c r="CG31" s="1"/>
      <c r="CH31" s="1"/>
      <c r="CI31" s="1">
        <f>SUM(CI27:CI30)</f>
        <v>0</v>
      </c>
      <c r="CJ31" s="1">
        <f>SUM(CJ27:CJ30)</f>
        <v>0</v>
      </c>
      <c r="CK31" s="1"/>
      <c r="CL31" s="1">
        <f t="shared" si="16"/>
        <v>2800</v>
      </c>
      <c r="CM31" s="1">
        <f t="shared" si="9"/>
        <v>261.8</v>
      </c>
      <c r="CN31" s="1">
        <f t="shared" si="10"/>
        <v>308</v>
      </c>
      <c r="CO31" s="1">
        <f t="shared" si="11"/>
        <v>58.800000000000004</v>
      </c>
      <c r="CP31" s="1"/>
      <c r="CQ31" s="1"/>
      <c r="CR31" s="1"/>
      <c r="CS31" s="1">
        <f>SUM(CS27:CS30)</f>
        <v>0</v>
      </c>
      <c r="CT31" s="1">
        <f>SUM(CT27:CT30)</f>
        <v>0</v>
      </c>
      <c r="CU31" s="1"/>
    </row>
    <row r="32" spans="6:99" ht="15">
      <c r="F32" s="1"/>
      <c r="G32" s="1"/>
      <c r="R32" s="1">
        <v>0</v>
      </c>
      <c r="S32" s="5">
        <v>0</v>
      </c>
      <c r="T32" s="1">
        <v>0</v>
      </c>
      <c r="U32" s="1">
        <v>0</v>
      </c>
      <c r="V32" s="1"/>
      <c r="W32" s="1">
        <v>0</v>
      </c>
      <c r="X32" s="5">
        <v>0</v>
      </c>
      <c r="Y32" s="1">
        <v>0</v>
      </c>
      <c r="Z32" s="1">
        <v>0</v>
      </c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>
        <f t="shared" si="12"/>
        <v>1475</v>
      </c>
      <c r="AR32" s="1">
        <f t="shared" si="1"/>
        <v>501.50000000000006</v>
      </c>
      <c r="AS32" s="1">
        <f t="shared" si="2"/>
        <v>590</v>
      </c>
      <c r="AT32" s="1">
        <f t="shared" si="3"/>
        <v>663.75</v>
      </c>
      <c r="AU32" s="1">
        <f t="shared" si="0"/>
        <v>112.7195</v>
      </c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>
        <f t="shared" si="13"/>
        <v>1475</v>
      </c>
      <c r="BH32" s="1">
        <f t="shared" si="4"/>
        <v>501.50000000000006</v>
      </c>
      <c r="BI32" s="1">
        <f t="shared" si="5"/>
        <v>590</v>
      </c>
      <c r="BJ32" s="1">
        <f t="shared" si="6"/>
        <v>663.75</v>
      </c>
      <c r="BK32" s="1">
        <f t="shared" si="7"/>
        <v>112.83749999999999</v>
      </c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>
        <f t="shared" si="17"/>
        <v>2900</v>
      </c>
      <c r="BX32" s="1">
        <f t="shared" si="8"/>
        <v>271.15</v>
      </c>
      <c r="BY32" s="1">
        <f t="shared" si="14"/>
        <v>319</v>
      </c>
      <c r="BZ32" s="1">
        <f t="shared" si="15"/>
        <v>57.651999999999994</v>
      </c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>
        <f t="shared" si="16"/>
        <v>2900</v>
      </c>
      <c r="CM32" s="1">
        <f t="shared" si="9"/>
        <v>271.15</v>
      </c>
      <c r="CN32" s="1">
        <f t="shared" si="10"/>
        <v>319</v>
      </c>
      <c r="CO32" s="1">
        <f t="shared" si="11"/>
        <v>60.900000000000006</v>
      </c>
      <c r="CP32" s="1"/>
      <c r="CQ32" s="1"/>
      <c r="CR32" s="1"/>
      <c r="CS32" s="1"/>
      <c r="CT32" s="1"/>
      <c r="CU32" s="1"/>
    </row>
    <row r="33" spans="6:99" ht="15">
      <c r="F33" s="1"/>
      <c r="G33" s="1"/>
      <c r="R33" s="113">
        <v>77400</v>
      </c>
      <c r="S33" s="191">
        <v>0.15</v>
      </c>
      <c r="T33" s="113">
        <f>R33</f>
        <v>77400</v>
      </c>
      <c r="U33" s="196">
        <v>3500</v>
      </c>
      <c r="V33" s="1"/>
      <c r="W33" s="113">
        <v>38700</v>
      </c>
      <c r="X33" s="191">
        <v>0.15</v>
      </c>
      <c r="Y33" s="113">
        <f>W33</f>
        <v>38700</v>
      </c>
      <c r="Z33" s="196">
        <v>1750</v>
      </c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 t="s">
        <v>63</v>
      </c>
      <c r="AN33" s="3">
        <f>IF(AO6=1,(AP8),0)</f>
        <v>0</v>
      </c>
      <c r="AO33" s="3">
        <f>IF(AO6=1,(AP8),0)</f>
        <v>0</v>
      </c>
      <c r="AP33" s="1"/>
      <c r="AQ33" s="1">
        <f t="shared" si="12"/>
        <v>1525</v>
      </c>
      <c r="AR33" s="1">
        <f t="shared" si="1"/>
        <v>518.5</v>
      </c>
      <c r="AS33" s="1">
        <f t="shared" si="2"/>
        <v>610</v>
      </c>
      <c r="AT33" s="1">
        <f t="shared" si="3"/>
        <v>686.25</v>
      </c>
      <c r="AU33" s="1">
        <f t="shared" si="0"/>
        <v>116.54050000000001</v>
      </c>
      <c r="AV33" s="1"/>
      <c r="AW33" s="1"/>
      <c r="AX33" s="1" t="s">
        <v>63</v>
      </c>
      <c r="AY33" s="3">
        <f>IF(AO6=1,(BA8),0)</f>
        <v>0</v>
      </c>
      <c r="AZ33" s="3">
        <f>IF(AO6=1,(BA8),0)</f>
        <v>0</v>
      </c>
      <c r="BA33" s="1"/>
      <c r="BB33" s="1"/>
      <c r="BC33" s="1" t="s">
        <v>63</v>
      </c>
      <c r="BD33" s="3">
        <f>IF(BE6=1,(BF8),0)</f>
        <v>0</v>
      </c>
      <c r="BE33" s="3">
        <f>IF(BE6=1,(BF8),0)</f>
        <v>0</v>
      </c>
      <c r="BF33" s="1"/>
      <c r="BG33" s="1">
        <f t="shared" si="13"/>
        <v>1525</v>
      </c>
      <c r="BH33" s="1">
        <f t="shared" si="4"/>
        <v>518.5</v>
      </c>
      <c r="BI33" s="1">
        <f t="shared" si="5"/>
        <v>610</v>
      </c>
      <c r="BJ33" s="1">
        <f t="shared" si="6"/>
        <v>686.25</v>
      </c>
      <c r="BK33" s="1">
        <f t="shared" si="7"/>
        <v>116.6625</v>
      </c>
      <c r="BL33" s="1"/>
      <c r="BM33" s="1"/>
      <c r="BN33" s="1" t="s">
        <v>63</v>
      </c>
      <c r="BO33" s="3">
        <f>IF(BE6=1,(BQ8),0)</f>
        <v>0</v>
      </c>
      <c r="BP33" s="3">
        <f>IF(BE6=1,(BQ8),0)</f>
        <v>0</v>
      </c>
      <c r="BQ33" s="1"/>
      <c r="BR33" s="1"/>
      <c r="BS33" s="1" t="s">
        <v>63</v>
      </c>
      <c r="BT33" s="3">
        <f>IF(BU6=1,BV8,(BV9))</f>
        <v>0</v>
      </c>
      <c r="BU33" s="3"/>
      <c r="BV33" s="1"/>
      <c r="BW33" s="1">
        <f t="shared" si="17"/>
        <v>3000</v>
      </c>
      <c r="BX33" s="1">
        <f t="shared" si="8"/>
        <v>280.5</v>
      </c>
      <c r="BY33" s="1">
        <f t="shared" si="14"/>
        <v>330</v>
      </c>
      <c r="BZ33" s="1">
        <f t="shared" si="15"/>
        <v>59.63999999999999</v>
      </c>
      <c r="CA33" s="1"/>
      <c r="CB33" s="1"/>
      <c r="CC33" s="1" t="s">
        <v>63</v>
      </c>
      <c r="CD33" s="3">
        <f>IF(BU6=1,CF8,(CF9))</f>
        <v>0</v>
      </c>
      <c r="CE33" s="3"/>
      <c r="CF33" s="1"/>
      <c r="CG33" s="1"/>
      <c r="CH33" s="1" t="s">
        <v>63</v>
      </c>
      <c r="CI33" s="3">
        <f>IF(CJ6=1,CK8,(CK9))</f>
        <v>0</v>
      </c>
      <c r="CJ33" s="3"/>
      <c r="CK33" s="1"/>
      <c r="CL33" s="1">
        <f t="shared" si="16"/>
        <v>3000</v>
      </c>
      <c r="CM33" s="1">
        <f t="shared" si="9"/>
        <v>280.5</v>
      </c>
      <c r="CN33" s="1">
        <f t="shared" si="10"/>
        <v>330</v>
      </c>
      <c r="CO33" s="1">
        <f t="shared" si="11"/>
        <v>63.00000000000001</v>
      </c>
      <c r="CP33" s="1"/>
      <c r="CQ33" s="1"/>
      <c r="CR33" s="1" t="s">
        <v>63</v>
      </c>
      <c r="CS33" s="3">
        <f>IF(CJ6=1,CU8,(CU9))</f>
        <v>0</v>
      </c>
      <c r="CT33" s="3"/>
      <c r="CU33" s="1"/>
    </row>
    <row r="34" spans="6:99" ht="15">
      <c r="F34" s="1"/>
      <c r="G34" s="1"/>
      <c r="R34" s="113">
        <v>165000</v>
      </c>
      <c r="S34" s="191">
        <v>0.15</v>
      </c>
      <c r="T34" s="113">
        <f>R34</f>
        <v>165000</v>
      </c>
      <c r="U34" s="196">
        <v>3500</v>
      </c>
      <c r="V34" s="1"/>
      <c r="W34" s="113">
        <v>82500</v>
      </c>
      <c r="X34" s="191">
        <v>0.15</v>
      </c>
      <c r="Y34" s="113">
        <f>W34</f>
        <v>82500</v>
      </c>
      <c r="Z34" s="196">
        <v>1750</v>
      </c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 t="s">
        <v>67</v>
      </c>
      <c r="AN34" s="3">
        <f>IF(AO6&lt;2,0,IF(AO6=2,AP9,(AP10)))</f>
        <v>0</v>
      </c>
      <c r="AO34" s="3"/>
      <c r="AP34" s="1"/>
      <c r="AQ34" s="1">
        <f t="shared" si="12"/>
        <v>1575</v>
      </c>
      <c r="AR34" s="1">
        <f t="shared" si="1"/>
        <v>535.5</v>
      </c>
      <c r="AS34" s="1">
        <f t="shared" si="2"/>
        <v>630</v>
      </c>
      <c r="AT34" s="1">
        <f t="shared" si="3"/>
        <v>708.75</v>
      </c>
      <c r="AU34" s="1">
        <f t="shared" si="0"/>
        <v>120.3615</v>
      </c>
      <c r="AV34" s="1"/>
      <c r="AW34" s="1"/>
      <c r="AX34" s="1" t="s">
        <v>67</v>
      </c>
      <c r="AY34" s="3">
        <f>IF(AO6&lt;2,0,IF(AO6=2,BA9,(BA10)))</f>
        <v>0</v>
      </c>
      <c r="AZ34" s="3"/>
      <c r="BA34" s="1"/>
      <c r="BB34" s="1"/>
      <c r="BC34" s="1" t="s">
        <v>67</v>
      </c>
      <c r="BD34" s="3">
        <f>IF(BE6&lt;2,0,IF(BE6=2,BF9,(BF10)))</f>
        <v>0</v>
      </c>
      <c r="BE34" s="3"/>
      <c r="BF34" s="1"/>
      <c r="BG34" s="1">
        <f t="shared" si="13"/>
        <v>1575</v>
      </c>
      <c r="BH34" s="1">
        <f t="shared" si="4"/>
        <v>535.5</v>
      </c>
      <c r="BI34" s="1">
        <f t="shared" si="5"/>
        <v>630</v>
      </c>
      <c r="BJ34" s="1">
        <f t="shared" si="6"/>
        <v>708.75</v>
      </c>
      <c r="BK34" s="1">
        <f t="shared" si="7"/>
        <v>120.4875</v>
      </c>
      <c r="BL34" s="1"/>
      <c r="BM34" s="1"/>
      <c r="BN34" s="1" t="s">
        <v>67</v>
      </c>
      <c r="BO34" s="3">
        <f>IF(BE6&lt;2,0,IF(BE6=2,BQ9,(BQ10)))</f>
        <v>0</v>
      </c>
      <c r="BP34" s="3"/>
      <c r="BQ34" s="1"/>
      <c r="BR34" s="1"/>
      <c r="BS34" s="1" t="s">
        <v>67</v>
      </c>
      <c r="BT34" s="3"/>
      <c r="BU34" s="3"/>
      <c r="BV34" s="1"/>
      <c r="BW34" s="1">
        <f t="shared" si="17"/>
        <v>3100</v>
      </c>
      <c r="BX34" s="1">
        <f t="shared" si="8"/>
        <v>289.85</v>
      </c>
      <c r="BY34" s="1">
        <f t="shared" si="14"/>
        <v>341</v>
      </c>
      <c r="BZ34" s="1">
        <f t="shared" si="15"/>
        <v>61.62799999999999</v>
      </c>
      <c r="CA34" s="1"/>
      <c r="CB34" s="1"/>
      <c r="CC34" s="1" t="s">
        <v>67</v>
      </c>
      <c r="CD34" s="3"/>
      <c r="CE34" s="3"/>
      <c r="CF34" s="1"/>
      <c r="CG34" s="1"/>
      <c r="CH34" s="1" t="s">
        <v>67</v>
      </c>
      <c r="CI34" s="3"/>
      <c r="CJ34" s="3"/>
      <c r="CK34" s="1"/>
      <c r="CL34" s="1">
        <f t="shared" si="16"/>
        <v>3100</v>
      </c>
      <c r="CM34" s="1">
        <f t="shared" si="9"/>
        <v>289.85</v>
      </c>
      <c r="CN34" s="1">
        <f t="shared" si="10"/>
        <v>341</v>
      </c>
      <c r="CO34" s="1">
        <f t="shared" si="11"/>
        <v>65.10000000000001</v>
      </c>
      <c r="CP34" s="1"/>
      <c r="CQ34" s="1"/>
      <c r="CR34" s="1" t="s">
        <v>67</v>
      </c>
      <c r="CS34" s="3"/>
      <c r="CT34" s="3"/>
      <c r="CU34" s="1"/>
    </row>
    <row r="35" spans="6:99" ht="15">
      <c r="F35" s="1"/>
      <c r="G35" s="1"/>
      <c r="R35" s="113">
        <v>315000</v>
      </c>
      <c r="S35" s="191">
        <v>0.15</v>
      </c>
      <c r="T35" s="113">
        <f>R35</f>
        <v>315000</v>
      </c>
      <c r="U35" s="196">
        <v>3500</v>
      </c>
      <c r="V35" s="1"/>
      <c r="W35" s="113">
        <v>157500</v>
      </c>
      <c r="X35" s="191">
        <v>0.15</v>
      </c>
      <c r="Y35" s="113">
        <f>W35</f>
        <v>157500</v>
      </c>
      <c r="Z35" s="196">
        <v>1750</v>
      </c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 t="s">
        <v>70</v>
      </c>
      <c r="AN35" s="3">
        <f>IF(AO6=0,(AP11),0)</f>
        <v>0</v>
      </c>
      <c r="AO35" s="3">
        <f>IF(AO6=0,(AP11),0)</f>
        <v>0</v>
      </c>
      <c r="AP35" s="1"/>
      <c r="AQ35" s="1">
        <f t="shared" si="12"/>
        <v>1625</v>
      </c>
      <c r="AR35" s="1">
        <f t="shared" si="1"/>
        <v>552.5</v>
      </c>
      <c r="AS35" s="1">
        <f t="shared" si="2"/>
        <v>650</v>
      </c>
      <c r="AT35" s="1">
        <f t="shared" si="3"/>
        <v>731.25</v>
      </c>
      <c r="AU35" s="1">
        <f t="shared" si="0"/>
        <v>124.1825</v>
      </c>
      <c r="AV35" s="1"/>
      <c r="AW35" s="1"/>
      <c r="AX35" s="1" t="s">
        <v>71</v>
      </c>
      <c r="AY35" s="3">
        <f>IF(AO6=0,(BA11),0)</f>
        <v>0</v>
      </c>
      <c r="AZ35" s="3">
        <f>IF(AO6=0,(BA11),0)</f>
        <v>0</v>
      </c>
      <c r="BA35" s="1"/>
      <c r="BB35" s="1"/>
      <c r="BC35" s="1" t="s">
        <v>70</v>
      </c>
      <c r="BD35" s="3">
        <f>IF(BE6=0,(BF11),0)</f>
        <v>0</v>
      </c>
      <c r="BE35" s="3">
        <f>IF(BE6=0,(BF11),0)</f>
        <v>0</v>
      </c>
      <c r="BF35" s="1"/>
      <c r="BG35" s="1">
        <f t="shared" si="13"/>
        <v>1625</v>
      </c>
      <c r="BH35" s="1">
        <f t="shared" si="4"/>
        <v>552.5</v>
      </c>
      <c r="BI35" s="1">
        <f t="shared" si="5"/>
        <v>650</v>
      </c>
      <c r="BJ35" s="1">
        <f t="shared" si="6"/>
        <v>731.25</v>
      </c>
      <c r="BK35" s="1">
        <f t="shared" si="7"/>
        <v>124.3125</v>
      </c>
      <c r="BL35" s="1"/>
      <c r="BM35" s="1"/>
      <c r="BN35" s="1" t="s">
        <v>71</v>
      </c>
      <c r="BO35" s="3">
        <f>IF(BE6=0,(BQ11),0)</f>
        <v>0</v>
      </c>
      <c r="BP35" s="3">
        <f>IF(BE6=0,(BQ11),0)</f>
        <v>0</v>
      </c>
      <c r="BQ35" s="1"/>
      <c r="BR35" s="1"/>
      <c r="BS35" s="1" t="s">
        <v>70</v>
      </c>
      <c r="BT35" s="3">
        <f>IF(BU6=0,(BV11),0)</f>
        <v>0</v>
      </c>
      <c r="BU35" s="3">
        <f>IF(BU6=0,(BV11),0)</f>
        <v>0</v>
      </c>
      <c r="BV35" s="1"/>
      <c r="BW35" s="1">
        <f t="shared" si="17"/>
        <v>3200</v>
      </c>
      <c r="BX35" s="1">
        <f t="shared" si="8"/>
        <v>299.2</v>
      </c>
      <c r="BY35" s="1">
        <f t="shared" si="14"/>
        <v>352</v>
      </c>
      <c r="BZ35" s="1">
        <f t="shared" si="15"/>
        <v>63.61599999999999</v>
      </c>
      <c r="CA35" s="1"/>
      <c r="CB35" s="1"/>
      <c r="CC35" s="1" t="s">
        <v>71</v>
      </c>
      <c r="CD35" s="3">
        <f>IF(BU6=0,(CF11),0)</f>
        <v>0</v>
      </c>
      <c r="CE35" s="3">
        <f>IF(BU6=0,(CF11),0)</f>
        <v>0</v>
      </c>
      <c r="CF35" s="1"/>
      <c r="CG35" s="1"/>
      <c r="CH35" s="1" t="s">
        <v>70</v>
      </c>
      <c r="CI35" s="3">
        <f>IF(CJ6=0,(CK11),0)</f>
        <v>0</v>
      </c>
      <c r="CJ35" s="3">
        <f>IF(CJ6=0,(CK11),0)</f>
        <v>0</v>
      </c>
      <c r="CK35" s="1"/>
      <c r="CL35" s="1">
        <f t="shared" si="16"/>
        <v>3200</v>
      </c>
      <c r="CM35" s="1">
        <f t="shared" si="9"/>
        <v>299.2</v>
      </c>
      <c r="CN35" s="1">
        <f t="shared" si="10"/>
        <v>352</v>
      </c>
      <c r="CO35" s="1">
        <f t="shared" si="11"/>
        <v>67.2</v>
      </c>
      <c r="CP35" s="1"/>
      <c r="CQ35" s="1"/>
      <c r="CR35" s="1" t="s">
        <v>71</v>
      </c>
      <c r="CS35" s="3">
        <f>IF(CJ6=0,(CU11),0)</f>
        <v>0</v>
      </c>
      <c r="CT35" s="3">
        <f>IF(CJ6=0,(CU11),0)</f>
        <v>0</v>
      </c>
      <c r="CU35" s="1"/>
    </row>
    <row r="36" spans="6:99" ht="15">
      <c r="F36" s="1"/>
      <c r="G36" s="1"/>
      <c r="R36" s="113">
        <v>400000</v>
      </c>
      <c r="S36" s="191">
        <v>0.15</v>
      </c>
      <c r="T36" s="113">
        <f>R36</f>
        <v>400000</v>
      </c>
      <c r="U36" s="196">
        <v>3500</v>
      </c>
      <c r="V36" s="1"/>
      <c r="W36" s="113">
        <v>200000</v>
      </c>
      <c r="X36" s="191">
        <v>0.15</v>
      </c>
      <c r="Y36" s="113">
        <f>W36</f>
        <v>200000</v>
      </c>
      <c r="Z36" s="196">
        <v>1750</v>
      </c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3"/>
      <c r="AO36" s="3"/>
      <c r="AP36" s="1"/>
      <c r="AQ36" s="1">
        <f t="shared" si="12"/>
        <v>1675</v>
      </c>
      <c r="AR36" s="1">
        <f t="shared" si="1"/>
        <v>569.5</v>
      </c>
      <c r="AS36" s="1">
        <f t="shared" si="2"/>
        <v>670</v>
      </c>
      <c r="AT36" s="1">
        <f t="shared" si="3"/>
        <v>753.75</v>
      </c>
      <c r="AU36" s="1">
        <f t="shared" si="0"/>
        <v>128.0035</v>
      </c>
      <c r="AV36" s="1"/>
      <c r="AW36" s="1"/>
      <c r="AX36" s="1"/>
      <c r="AY36" s="3"/>
      <c r="AZ36" s="3"/>
      <c r="BA36" s="1"/>
      <c r="BB36" s="1"/>
      <c r="BC36" s="1"/>
      <c r="BD36" s="3"/>
      <c r="BE36" s="3"/>
      <c r="BF36" s="1"/>
      <c r="BG36" s="1">
        <f t="shared" si="13"/>
        <v>1675</v>
      </c>
      <c r="BH36" s="1">
        <f t="shared" si="4"/>
        <v>569.5</v>
      </c>
      <c r="BI36" s="1">
        <f t="shared" si="5"/>
        <v>670</v>
      </c>
      <c r="BJ36" s="1">
        <f t="shared" si="6"/>
        <v>753.75</v>
      </c>
      <c r="BK36" s="1">
        <f t="shared" si="7"/>
        <v>128.1375</v>
      </c>
      <c r="BL36" s="1"/>
      <c r="BM36" s="1"/>
      <c r="BN36" s="1"/>
      <c r="BO36" s="3"/>
      <c r="BP36" s="3"/>
      <c r="BQ36" s="1"/>
      <c r="BR36" s="1"/>
      <c r="BS36" s="1"/>
      <c r="BT36" s="3"/>
      <c r="BU36" s="3"/>
      <c r="BV36" s="1"/>
      <c r="BW36" s="1">
        <f t="shared" si="17"/>
        <v>3300</v>
      </c>
      <c r="BX36" s="1">
        <f t="shared" si="8"/>
        <v>308.55</v>
      </c>
      <c r="BY36" s="1">
        <f t="shared" si="14"/>
        <v>363</v>
      </c>
      <c r="BZ36" s="1">
        <f t="shared" si="15"/>
        <v>65.604</v>
      </c>
      <c r="CA36" s="1"/>
      <c r="CB36" s="1"/>
      <c r="CC36" s="1"/>
      <c r="CD36" s="3"/>
      <c r="CE36" s="3"/>
      <c r="CF36" s="1"/>
      <c r="CG36" s="1"/>
      <c r="CH36" s="1"/>
      <c r="CI36" s="3"/>
      <c r="CJ36" s="3"/>
      <c r="CK36" s="1"/>
      <c r="CL36" s="1">
        <f t="shared" si="16"/>
        <v>3300</v>
      </c>
      <c r="CM36" s="1">
        <f aca="true" t="shared" si="22" ref="CM36:CM67">CL36*0.0935</f>
        <v>308.55</v>
      </c>
      <c r="CN36" s="1">
        <f aca="true" t="shared" si="23" ref="CN36:CN67">CL36*0.11</f>
        <v>363</v>
      </c>
      <c r="CO36" s="1">
        <f aca="true" t="shared" si="24" ref="CO36:CO67">CL36*0.021</f>
        <v>69.30000000000001</v>
      </c>
      <c r="CP36" s="1"/>
      <c r="CQ36" s="1"/>
      <c r="CR36" s="1"/>
      <c r="CS36" s="3"/>
      <c r="CT36" s="3"/>
      <c r="CU36" s="1"/>
    </row>
    <row r="37" spans="6:99" ht="15">
      <c r="F37" s="1"/>
      <c r="G37" s="1"/>
      <c r="R37" s="113">
        <v>600000</v>
      </c>
      <c r="S37" s="191">
        <v>0.2</v>
      </c>
      <c r="T37" s="113">
        <f>R37</f>
        <v>600000</v>
      </c>
      <c r="U37" s="196">
        <v>3500</v>
      </c>
      <c r="V37" s="1"/>
      <c r="W37" s="113">
        <v>500000</v>
      </c>
      <c r="X37" s="191">
        <v>0.2</v>
      </c>
      <c r="Y37" s="113">
        <f>W37</f>
        <v>500000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>
        <f>SUM(AN33:AN36)</f>
        <v>0</v>
      </c>
      <c r="AO37" s="1">
        <f>SUM(AO33:AO36)</f>
        <v>0</v>
      </c>
      <c r="AP37" s="1"/>
      <c r="AQ37" s="1">
        <f t="shared" si="12"/>
        <v>1725</v>
      </c>
      <c r="AR37" s="1">
        <f t="shared" si="1"/>
        <v>586.5</v>
      </c>
      <c r="AS37" s="1">
        <f t="shared" si="2"/>
        <v>690</v>
      </c>
      <c r="AT37" s="1">
        <f t="shared" si="3"/>
        <v>776.25</v>
      </c>
      <c r="AU37" s="1">
        <f t="shared" si="0"/>
        <v>131.8245</v>
      </c>
      <c r="AV37" s="1"/>
      <c r="AW37" s="1"/>
      <c r="AX37" s="1"/>
      <c r="AY37" s="1">
        <f>SUM(AY33:AY36)</f>
        <v>0</v>
      </c>
      <c r="AZ37" s="1">
        <f>SUM(AZ33:AZ36)</f>
        <v>0</v>
      </c>
      <c r="BA37" s="1"/>
      <c r="BB37" s="1"/>
      <c r="BC37" s="1"/>
      <c r="BD37" s="1">
        <f>SUM(BD33:BD36)</f>
        <v>0</v>
      </c>
      <c r="BE37" s="1">
        <f>SUM(BE33:BE36)</f>
        <v>0</v>
      </c>
      <c r="BF37" s="1"/>
      <c r="BG37" s="1">
        <f t="shared" si="13"/>
        <v>1725</v>
      </c>
      <c r="BH37" s="1">
        <f t="shared" si="4"/>
        <v>586.5</v>
      </c>
      <c r="BI37" s="1">
        <f t="shared" si="5"/>
        <v>690</v>
      </c>
      <c r="BJ37" s="1">
        <f t="shared" si="6"/>
        <v>776.25</v>
      </c>
      <c r="BK37" s="1">
        <f t="shared" si="7"/>
        <v>131.9625</v>
      </c>
      <c r="BL37" s="1"/>
      <c r="BM37" s="1"/>
      <c r="BN37" s="1"/>
      <c r="BO37" s="1">
        <f>SUM(BO33:BO36)</f>
        <v>0</v>
      </c>
      <c r="BP37" s="1">
        <f>SUM(BP33:BP36)</f>
        <v>0</v>
      </c>
      <c r="BQ37" s="1"/>
      <c r="BR37" s="1"/>
      <c r="BS37" s="1"/>
      <c r="BT37" s="1">
        <f>SUM(BT33:BT36)</f>
        <v>0</v>
      </c>
      <c r="BU37" s="1">
        <f>SUM(BU33:BU36)</f>
        <v>0</v>
      </c>
      <c r="BV37" s="1"/>
      <c r="BW37" s="1">
        <f t="shared" si="17"/>
        <v>3400</v>
      </c>
      <c r="BX37" s="1">
        <f t="shared" si="8"/>
        <v>317.9</v>
      </c>
      <c r="BY37" s="1">
        <f t="shared" si="14"/>
        <v>374</v>
      </c>
      <c r="BZ37" s="1">
        <f t="shared" si="15"/>
        <v>67.592</v>
      </c>
      <c r="CA37" s="1"/>
      <c r="CB37" s="1"/>
      <c r="CC37" s="1"/>
      <c r="CD37" s="1">
        <f>SUM(CD33:CD36)</f>
        <v>0</v>
      </c>
      <c r="CE37" s="1">
        <f>SUM(CE33:CE36)</f>
        <v>0</v>
      </c>
      <c r="CF37" s="1"/>
      <c r="CG37" s="1"/>
      <c r="CH37" s="1"/>
      <c r="CI37" s="1">
        <f>SUM(CI33:CI36)</f>
        <v>0</v>
      </c>
      <c r="CJ37" s="1">
        <f>SUM(CJ33:CJ36)</f>
        <v>0</v>
      </c>
      <c r="CK37" s="1"/>
      <c r="CL37" s="1">
        <f t="shared" si="16"/>
        <v>3400</v>
      </c>
      <c r="CM37" s="1">
        <f t="shared" si="22"/>
        <v>317.9</v>
      </c>
      <c r="CN37" s="1">
        <f t="shared" si="23"/>
        <v>374</v>
      </c>
      <c r="CO37" s="1">
        <f t="shared" si="24"/>
        <v>71.4</v>
      </c>
      <c r="CP37" s="1"/>
      <c r="CQ37" s="1"/>
      <c r="CR37" s="1"/>
      <c r="CS37" s="1">
        <f>SUM(CS33:CS36)</f>
        <v>0</v>
      </c>
      <c r="CT37" s="1">
        <f>SUM(CT33:CT36)</f>
        <v>0</v>
      </c>
      <c r="CU37" s="1"/>
    </row>
    <row r="38" spans="6:99" ht="15">
      <c r="F38" s="1"/>
      <c r="G38" s="1"/>
      <c r="R38" s="1">
        <v>9999999</v>
      </c>
      <c r="S38" s="1"/>
      <c r="T38" s="1"/>
      <c r="U38" s="1"/>
      <c r="V38" s="1"/>
      <c r="W38" s="1">
        <v>9999999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>
        <f t="shared" si="12"/>
        <v>1775</v>
      </c>
      <c r="AR38" s="1">
        <f t="shared" si="1"/>
        <v>603.5</v>
      </c>
      <c r="AS38" s="1">
        <f t="shared" si="2"/>
        <v>710</v>
      </c>
      <c r="AT38" s="1">
        <f t="shared" si="3"/>
        <v>798.75</v>
      </c>
      <c r="AU38" s="1">
        <f t="shared" si="0"/>
        <v>135.6455</v>
      </c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>
        <f t="shared" si="13"/>
        <v>1775</v>
      </c>
      <c r="BH38" s="1">
        <f t="shared" si="4"/>
        <v>603.5</v>
      </c>
      <c r="BI38" s="1">
        <f t="shared" si="5"/>
        <v>710</v>
      </c>
      <c r="BJ38" s="1">
        <f t="shared" si="6"/>
        <v>798.75</v>
      </c>
      <c r="BK38" s="1">
        <f t="shared" si="7"/>
        <v>135.7875</v>
      </c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>
        <f t="shared" si="17"/>
        <v>3500</v>
      </c>
      <c r="BX38" s="1">
        <f t="shared" si="8"/>
        <v>327.25</v>
      </c>
      <c r="BY38" s="1">
        <f t="shared" si="14"/>
        <v>385</v>
      </c>
      <c r="BZ38" s="1">
        <f t="shared" si="15"/>
        <v>69.58</v>
      </c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>
        <f t="shared" si="16"/>
        <v>3500</v>
      </c>
      <c r="CM38" s="1">
        <f t="shared" si="22"/>
        <v>327.25</v>
      </c>
      <c r="CN38" s="1">
        <f t="shared" si="23"/>
        <v>385</v>
      </c>
      <c r="CO38" s="1">
        <f t="shared" si="24"/>
        <v>73.5</v>
      </c>
      <c r="CP38" s="1"/>
      <c r="CQ38" s="1"/>
      <c r="CR38" s="1"/>
      <c r="CS38" s="1"/>
      <c r="CT38" s="1"/>
      <c r="CU38" s="1"/>
    </row>
    <row r="39" spans="6:99" ht="15">
      <c r="F39" s="1"/>
      <c r="G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>
        <f t="shared" si="12"/>
        <v>1825</v>
      </c>
      <c r="AR39" s="1">
        <f t="shared" si="1"/>
        <v>620.5</v>
      </c>
      <c r="AS39" s="1">
        <f t="shared" si="2"/>
        <v>730</v>
      </c>
      <c r="AT39" s="1">
        <f t="shared" si="3"/>
        <v>821.25</v>
      </c>
      <c r="AU39" s="1">
        <f t="shared" si="0"/>
        <v>139.4665</v>
      </c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>
        <f t="shared" si="13"/>
        <v>1825</v>
      </c>
      <c r="BH39" s="1">
        <f t="shared" si="4"/>
        <v>620.5</v>
      </c>
      <c r="BI39" s="1">
        <f t="shared" si="5"/>
        <v>730</v>
      </c>
      <c r="BJ39" s="1">
        <f t="shared" si="6"/>
        <v>821.25</v>
      </c>
      <c r="BK39" s="1">
        <f t="shared" si="7"/>
        <v>139.6125</v>
      </c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>
        <f t="shared" si="17"/>
        <v>3600</v>
      </c>
      <c r="BX39" s="1">
        <f t="shared" si="8"/>
        <v>336.6</v>
      </c>
      <c r="BY39" s="1">
        <f t="shared" si="14"/>
        <v>396</v>
      </c>
      <c r="BZ39" s="1">
        <f t="shared" si="15"/>
        <v>71.568</v>
      </c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>
        <f t="shared" si="16"/>
        <v>3600</v>
      </c>
      <c r="CM39" s="1">
        <f t="shared" si="22"/>
        <v>336.6</v>
      </c>
      <c r="CN39" s="1">
        <f t="shared" si="23"/>
        <v>396</v>
      </c>
      <c r="CO39" s="1">
        <f t="shared" si="24"/>
        <v>75.60000000000001</v>
      </c>
      <c r="CP39" s="1"/>
      <c r="CQ39" s="1"/>
      <c r="CR39" s="1"/>
      <c r="CS39" s="1"/>
      <c r="CT39" s="1"/>
      <c r="CU39" s="1"/>
    </row>
    <row r="40" spans="6:99" ht="15">
      <c r="F40" s="1"/>
      <c r="G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>
        <f t="shared" si="12"/>
        <v>1875</v>
      </c>
      <c r="AR40" s="1">
        <f t="shared" si="1"/>
        <v>637.5</v>
      </c>
      <c r="AS40" s="1">
        <f t="shared" si="2"/>
        <v>750</v>
      </c>
      <c r="AT40" s="1">
        <f t="shared" si="3"/>
        <v>843.75</v>
      </c>
      <c r="AU40" s="1">
        <f t="shared" si="0"/>
        <v>143.2875</v>
      </c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>
        <f t="shared" si="13"/>
        <v>1875</v>
      </c>
      <c r="BH40" s="1">
        <f t="shared" si="4"/>
        <v>637.5</v>
      </c>
      <c r="BI40" s="1">
        <f t="shared" si="5"/>
        <v>750</v>
      </c>
      <c r="BJ40" s="1">
        <f t="shared" si="6"/>
        <v>843.75</v>
      </c>
      <c r="BK40" s="1">
        <f t="shared" si="7"/>
        <v>143.4375</v>
      </c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>
        <f t="shared" si="17"/>
        <v>3700</v>
      </c>
      <c r="BX40" s="1">
        <f t="shared" si="8"/>
        <v>345.95</v>
      </c>
      <c r="BY40" s="1">
        <f t="shared" si="14"/>
        <v>407</v>
      </c>
      <c r="BZ40" s="1">
        <f t="shared" si="15"/>
        <v>73.556</v>
      </c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>
        <f t="shared" si="16"/>
        <v>3700</v>
      </c>
      <c r="CM40" s="1">
        <f t="shared" si="22"/>
        <v>345.95</v>
      </c>
      <c r="CN40" s="1">
        <f t="shared" si="23"/>
        <v>407</v>
      </c>
      <c r="CO40" s="1">
        <f t="shared" si="24"/>
        <v>77.7</v>
      </c>
      <c r="CP40" s="1"/>
      <c r="CQ40" s="1"/>
      <c r="CR40" s="1"/>
      <c r="CS40" s="1"/>
      <c r="CT40" s="1"/>
      <c r="CU40" s="1"/>
    </row>
    <row r="41" spans="6:99" ht="15">
      <c r="F41" s="1"/>
      <c r="G41" s="1"/>
      <c r="R41" s="113">
        <f>IF('[1]Tax Planner'!B42-'[1]Tax Planner'!B28&gt;77400,'[1]Tax Planner'!B28,('[1]Tax Planner'!B28-('[1]Tax Planner'!B42-77400)))</f>
        <v>101400</v>
      </c>
      <c r="S41" s="113">
        <f>IF('[1]Tax Planner'!C42-'[1]Tax Planner'!C28&gt;77400,'[1]Tax Planner'!C28,('[1]Tax Planner'!C28-('[1]Tax Planner'!C42-77400)))</f>
        <v>101400</v>
      </c>
      <c r="T41" s="113">
        <f>IF('[1]Tax Planner'!D42-'[1]Tax Planner'!D28&gt;77400,'[1]Tax Planner'!D28,('[1]Tax Planner'!D28-('[1]Tax Planner'!D42-77400)))</f>
        <v>101400</v>
      </c>
      <c r="U41" s="113">
        <f>IF('[1]Tax Planner'!E42-'[1]Tax Planner'!E28&gt;77400,'[1]Tax Planner'!E28,('[1]Tax Planner'!E28-('[1]Tax Planner'!E42-77400)))</f>
        <v>101400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>
        <f t="shared" si="12"/>
        <v>1925</v>
      </c>
      <c r="AR41" s="1">
        <f t="shared" si="1"/>
        <v>654.5</v>
      </c>
      <c r="AS41" s="1">
        <f t="shared" si="2"/>
        <v>770</v>
      </c>
      <c r="AT41" s="1">
        <f t="shared" si="3"/>
        <v>866.25</v>
      </c>
      <c r="AU41" s="1">
        <f t="shared" si="0"/>
        <v>147.1085</v>
      </c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>
        <f t="shared" si="13"/>
        <v>1925</v>
      </c>
      <c r="BH41" s="1">
        <f t="shared" si="4"/>
        <v>654.5</v>
      </c>
      <c r="BI41" s="1">
        <f t="shared" si="5"/>
        <v>770</v>
      </c>
      <c r="BJ41" s="1">
        <f t="shared" si="6"/>
        <v>866.25</v>
      </c>
      <c r="BK41" s="1">
        <f t="shared" si="7"/>
        <v>147.2625</v>
      </c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>
        <f t="shared" si="17"/>
        <v>3800</v>
      </c>
      <c r="BX41" s="1">
        <f t="shared" si="8"/>
        <v>355.3</v>
      </c>
      <c r="BY41" s="1">
        <f t="shared" si="14"/>
        <v>418</v>
      </c>
      <c r="BZ41" s="1">
        <f t="shared" si="15"/>
        <v>75.544</v>
      </c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>
        <f t="shared" si="16"/>
        <v>3800</v>
      </c>
      <c r="CM41" s="1">
        <f t="shared" si="22"/>
        <v>355.3</v>
      </c>
      <c r="CN41" s="1">
        <f t="shared" si="23"/>
        <v>418</v>
      </c>
      <c r="CO41" s="1">
        <f t="shared" si="24"/>
        <v>79.80000000000001</v>
      </c>
      <c r="CP41" s="1"/>
      <c r="CQ41" s="1"/>
      <c r="CR41" s="1"/>
      <c r="CS41" s="1"/>
      <c r="CT41" s="1"/>
      <c r="CU41" s="1"/>
    </row>
    <row r="42" spans="6:99" ht="15">
      <c r="F42" s="1"/>
      <c r="G42" s="1"/>
      <c r="R42" s="1">
        <f>'Tax Planner'!B46-'Tax Planner'!B31</f>
        <v>-24000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>
        <f t="shared" si="12"/>
        <v>1975</v>
      </c>
      <c r="AR42" s="1">
        <f t="shared" si="1"/>
        <v>671.5</v>
      </c>
      <c r="AS42" s="1">
        <f t="shared" si="2"/>
        <v>790</v>
      </c>
      <c r="AT42" s="1">
        <f t="shared" si="3"/>
        <v>888.75</v>
      </c>
      <c r="AU42" s="1">
        <f t="shared" si="0"/>
        <v>150.9295</v>
      </c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>
        <f t="shared" si="13"/>
        <v>1975</v>
      </c>
      <c r="BH42" s="1">
        <f t="shared" si="4"/>
        <v>671.5</v>
      </c>
      <c r="BI42" s="1">
        <f t="shared" si="5"/>
        <v>790</v>
      </c>
      <c r="BJ42" s="1">
        <f t="shared" si="6"/>
        <v>888.75</v>
      </c>
      <c r="BK42" s="1">
        <f t="shared" si="7"/>
        <v>151.0875</v>
      </c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>
        <f t="shared" si="17"/>
        <v>3900</v>
      </c>
      <c r="BX42" s="1">
        <f t="shared" si="8"/>
        <v>364.65</v>
      </c>
      <c r="BY42" s="1">
        <f t="shared" si="14"/>
        <v>429</v>
      </c>
      <c r="BZ42" s="1">
        <f t="shared" si="15"/>
        <v>77.532</v>
      </c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>
        <f t="shared" si="16"/>
        <v>3900</v>
      </c>
      <c r="CM42" s="1">
        <f t="shared" si="22"/>
        <v>364.65</v>
      </c>
      <c r="CN42" s="1">
        <f t="shared" si="23"/>
        <v>429</v>
      </c>
      <c r="CO42" s="1">
        <f t="shared" si="24"/>
        <v>81.9</v>
      </c>
      <c r="CP42" s="1"/>
      <c r="CQ42" s="1"/>
      <c r="CR42" s="1"/>
      <c r="CS42" s="1"/>
      <c r="CT42" s="1"/>
      <c r="CU42" s="1"/>
    </row>
    <row r="43" spans="6:99" ht="15">
      <c r="F43" s="1"/>
      <c r="G43" s="1"/>
      <c r="R43" s="1"/>
      <c r="S43" s="5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>
        <f t="shared" si="12"/>
        <v>2025</v>
      </c>
      <c r="AR43" s="1">
        <f t="shared" si="1"/>
        <v>688.5</v>
      </c>
      <c r="AS43" s="1">
        <f t="shared" si="2"/>
        <v>810</v>
      </c>
      <c r="AT43" s="1">
        <f t="shared" si="3"/>
        <v>911.25</v>
      </c>
      <c r="AU43" s="1">
        <f t="shared" si="0"/>
        <v>154.75050000000002</v>
      </c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>
        <f t="shared" si="13"/>
        <v>2025</v>
      </c>
      <c r="BH43" s="1">
        <f t="shared" si="4"/>
        <v>688.5</v>
      </c>
      <c r="BI43" s="1">
        <f t="shared" si="5"/>
        <v>810</v>
      </c>
      <c r="BJ43" s="1">
        <f t="shared" si="6"/>
        <v>911.25</v>
      </c>
      <c r="BK43" s="1">
        <f t="shared" si="7"/>
        <v>154.9125</v>
      </c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>
        <f t="shared" si="17"/>
        <v>4000</v>
      </c>
      <c r="BX43" s="1">
        <f t="shared" si="8"/>
        <v>374</v>
      </c>
      <c r="BY43" s="1">
        <f t="shared" si="14"/>
        <v>440</v>
      </c>
      <c r="BZ43" s="1">
        <f t="shared" si="15"/>
        <v>79.52</v>
      </c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>
        <f t="shared" si="16"/>
        <v>4000</v>
      </c>
      <c r="CM43" s="1">
        <f t="shared" si="22"/>
        <v>374</v>
      </c>
      <c r="CN43" s="1">
        <f t="shared" si="23"/>
        <v>440</v>
      </c>
      <c r="CO43" s="1">
        <f t="shared" si="24"/>
        <v>84</v>
      </c>
      <c r="CP43" s="1"/>
      <c r="CQ43" s="1"/>
      <c r="CR43" s="1"/>
      <c r="CS43" s="1"/>
      <c r="CT43" s="1"/>
      <c r="CU43" s="1"/>
    </row>
    <row r="44" spans="6:99" ht="15">
      <c r="F44" s="1"/>
      <c r="G44" s="1"/>
      <c r="R44" s="113">
        <f>(+'[1]Tax Planner'!B42-77400)</f>
        <v>-101400</v>
      </c>
      <c r="S44" s="113">
        <f>'[1]Tax Planner'!B42-((('[1]Tax Planner'!B23+'[1]Tax Planner'!B25+'[1]Tax Planner'!B26+'[1]Tax Planner'!B27+'[1]Tax Planner'!B29)-('[1]Tax Planner'!B32+'[1]Tax Planner'!B33+'[1]Tax Planner'!B34+'[1]Tax Planner'!B38+'[1]Tax Planner'!B41)))</f>
        <v>0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>
        <f t="shared" si="12"/>
        <v>2075</v>
      </c>
      <c r="AR44" s="1">
        <f t="shared" si="1"/>
        <v>705.5</v>
      </c>
      <c r="AS44" s="1">
        <f t="shared" si="2"/>
        <v>830</v>
      </c>
      <c r="AT44" s="1">
        <f t="shared" si="3"/>
        <v>933.75</v>
      </c>
      <c r="AU44" s="1">
        <f t="shared" si="0"/>
        <v>158.57150000000001</v>
      </c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>
        <f t="shared" si="13"/>
        <v>2075</v>
      </c>
      <c r="BH44" s="1">
        <f t="shared" si="4"/>
        <v>705.5</v>
      </c>
      <c r="BI44" s="1">
        <f t="shared" si="5"/>
        <v>830</v>
      </c>
      <c r="BJ44" s="1">
        <f t="shared" si="6"/>
        <v>933.75</v>
      </c>
      <c r="BK44" s="1">
        <f t="shared" si="7"/>
        <v>158.73749999999998</v>
      </c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>
        <f t="shared" si="17"/>
        <v>4100</v>
      </c>
      <c r="BX44" s="1">
        <f t="shared" si="8"/>
        <v>383.35</v>
      </c>
      <c r="BY44" s="1">
        <f t="shared" si="14"/>
        <v>451</v>
      </c>
      <c r="BZ44" s="1">
        <f t="shared" si="15"/>
        <v>81.508</v>
      </c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>
        <f t="shared" si="16"/>
        <v>4100</v>
      </c>
      <c r="CM44" s="1">
        <f t="shared" si="22"/>
        <v>383.35</v>
      </c>
      <c r="CN44" s="1">
        <f t="shared" si="23"/>
        <v>451</v>
      </c>
      <c r="CO44" s="1">
        <f t="shared" si="24"/>
        <v>86.10000000000001</v>
      </c>
      <c r="CP44" s="1"/>
      <c r="CQ44" s="1"/>
      <c r="CR44" s="1"/>
      <c r="CS44" s="1"/>
      <c r="CT44" s="1"/>
      <c r="CU44" s="1"/>
    </row>
    <row r="45" spans="6:99" ht="15">
      <c r="F45" s="1"/>
      <c r="G45" s="1"/>
      <c r="R45" s="113" t="e">
        <f>VLOOKUP('[1]Tax Planner'!$B42,$R$32:$U$38,2)*(IF('[1]Tax Planner'!B42&gt;77400,(('[1]Tax Planner'!B42-77400)-('[1]Tax Planner'!B25+'[1]Tax Planner'!B26+'[1]Tax Planner'!B27+'[1]Tax Planner'!B29+'[1]Tax Planner'!B23)),('[1]Tax Planner'!B42)-77400))</f>
        <v>#VALUE!</v>
      </c>
      <c r="S45" s="113">
        <f>('[1]Tax Planner'!B42-77400)*0.15</f>
        <v>-15210</v>
      </c>
      <c r="T45" s="7">
        <f>IF('Tax Planner'!D46&gt;0,((('Tax Planner'!D31-VLOOKUP('Tax Planner'!D$31,$R$32:$U$38,3))*VLOOKUP('Tax Planner'!D$31,$R$32:$U$38,2))+VLOOKUP('Tax Planner'!D$31,$R$32:$U$38,4))-(IF('Tax Planner'!D46&lt;1,0,(('Tax Planner'!D46-VLOOKUP('Tax Planner'!D31,$R$32:$U$38,3))*VLOOKUP('Tax Planner'!D46,$R$32:$U$38,2))+VLOOKUP('Tax Planner'!D31,$R$32:$U$38,4))),0)</f>
        <v>0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>
        <f t="shared" si="12"/>
        <v>2125</v>
      </c>
      <c r="AR45" s="1">
        <f t="shared" si="1"/>
        <v>722.5</v>
      </c>
      <c r="AS45" s="1">
        <f t="shared" si="2"/>
        <v>850</v>
      </c>
      <c r="AT45" s="1">
        <f t="shared" si="3"/>
        <v>956.25</v>
      </c>
      <c r="AU45" s="1">
        <f t="shared" si="0"/>
        <v>162.3925</v>
      </c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>
        <f t="shared" si="13"/>
        <v>2125</v>
      </c>
      <c r="BH45" s="1">
        <f t="shared" si="4"/>
        <v>722.5</v>
      </c>
      <c r="BI45" s="1">
        <f t="shared" si="5"/>
        <v>850</v>
      </c>
      <c r="BJ45" s="1">
        <f t="shared" si="6"/>
        <v>956.25</v>
      </c>
      <c r="BK45" s="1">
        <f t="shared" si="7"/>
        <v>162.5625</v>
      </c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>
        <f t="shared" si="17"/>
        <v>4200</v>
      </c>
      <c r="BX45" s="1">
        <f t="shared" si="8"/>
        <v>392.7</v>
      </c>
      <c r="BY45" s="1">
        <f t="shared" si="14"/>
        <v>462</v>
      </c>
      <c r="BZ45" s="1">
        <f t="shared" si="15"/>
        <v>83.496</v>
      </c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>
        <f t="shared" si="16"/>
        <v>4200</v>
      </c>
      <c r="CM45" s="1">
        <f t="shared" si="22"/>
        <v>392.7</v>
      </c>
      <c r="CN45" s="1">
        <f t="shared" si="23"/>
        <v>462</v>
      </c>
      <c r="CO45" s="1">
        <f t="shared" si="24"/>
        <v>88.2</v>
      </c>
      <c r="CP45" s="1"/>
      <c r="CQ45" s="1"/>
      <c r="CR45" s="1"/>
      <c r="CS45" s="1"/>
      <c r="CT45" s="1"/>
      <c r="CU45" s="1"/>
    </row>
    <row r="46" spans="6:99" ht="15">
      <c r="F46" s="1"/>
      <c r="G46" s="1"/>
      <c r="R46" s="113" t="e">
        <f>VLOOKUP('[1]Tax Planner'!$B42,$R$32:$U$38,2)*(IF('[1]Tax Planner'!B42&gt;77400,(('[1]Tax Planner'!B42-77400)-'[1]Tax Planner'!B28),('[1]Tax Planner'!B42)-77400))</f>
        <v>#VALUE!</v>
      </c>
      <c r="S46" s="1">
        <f>VLOOKUP('[1]Tax Planner'!$C28,$R$32:$U$38,2)*('[1]Tax Planner'!C28)</f>
        <v>0</v>
      </c>
      <c r="T46" s="1">
        <f>VLOOKUP('Tax Planner'!$B31,$R$32:$U$38,2)*('Tax Planner'!D31)</f>
        <v>0</v>
      </c>
      <c r="U46" s="1">
        <f>VLOOKUP('Tax Planner'!$B31,$R$32:$U$38,2)*('Tax Planner'!E31)</f>
        <v>0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>
        <f t="shared" si="12"/>
        <v>2175</v>
      </c>
      <c r="AR46" s="1">
        <f t="shared" si="1"/>
        <v>739.5</v>
      </c>
      <c r="AS46" s="1">
        <f t="shared" si="2"/>
        <v>870</v>
      </c>
      <c r="AT46" s="1">
        <f t="shared" si="3"/>
        <v>978.75</v>
      </c>
      <c r="AU46" s="1">
        <f t="shared" si="0"/>
        <v>166.2135</v>
      </c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>
        <f t="shared" si="13"/>
        <v>2175</v>
      </c>
      <c r="BH46" s="1">
        <f t="shared" si="4"/>
        <v>739.5</v>
      </c>
      <c r="BI46" s="1">
        <f t="shared" si="5"/>
        <v>870</v>
      </c>
      <c r="BJ46" s="1">
        <f t="shared" si="6"/>
        <v>978.75</v>
      </c>
      <c r="BK46" s="1">
        <f t="shared" si="7"/>
        <v>166.3875</v>
      </c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>
        <f t="shared" si="17"/>
        <v>4300</v>
      </c>
      <c r="BX46" s="1">
        <f t="shared" si="8"/>
        <v>402.05</v>
      </c>
      <c r="BY46" s="1">
        <f t="shared" si="14"/>
        <v>473</v>
      </c>
      <c r="BZ46" s="1">
        <f t="shared" si="15"/>
        <v>85.484</v>
      </c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>
        <f t="shared" si="16"/>
        <v>4300</v>
      </c>
      <c r="CM46" s="1">
        <f t="shared" si="22"/>
        <v>402.05</v>
      </c>
      <c r="CN46" s="1">
        <f t="shared" si="23"/>
        <v>473</v>
      </c>
      <c r="CO46" s="1">
        <f t="shared" si="24"/>
        <v>90.30000000000001</v>
      </c>
      <c r="CP46" s="1"/>
      <c r="CQ46" s="1"/>
      <c r="CR46" s="1"/>
      <c r="CS46" s="1"/>
      <c r="CT46" s="1"/>
      <c r="CU46" s="1"/>
    </row>
    <row r="47" spans="6:99" ht="15">
      <c r="F47" s="1"/>
      <c r="G47" s="1"/>
      <c r="R47" s="7">
        <f>IF('Tax Planner'!B46&lt;1,0,(VLOOKUP('Tax Planner'!B$31,$R$32:$U$44,3))*VLOOKUP('Tax Planner'!B$31,$R$32:$U$44,2))+VLOOKUP('Tax Planner'!B$31,$R$32:$U$44,4)</f>
        <v>0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>
        <f t="shared" si="12"/>
        <v>2225</v>
      </c>
      <c r="AR47" s="1">
        <f t="shared" si="1"/>
        <v>756.5</v>
      </c>
      <c r="AS47" s="1">
        <f t="shared" si="2"/>
        <v>890</v>
      </c>
      <c r="AT47" s="1">
        <f t="shared" si="3"/>
        <v>1001.25</v>
      </c>
      <c r="AU47" s="1">
        <f t="shared" si="0"/>
        <v>170.0345</v>
      </c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>
        <f t="shared" si="13"/>
        <v>2225</v>
      </c>
      <c r="BH47" s="1">
        <f t="shared" si="4"/>
        <v>756.5</v>
      </c>
      <c r="BI47" s="1">
        <f t="shared" si="5"/>
        <v>890</v>
      </c>
      <c r="BJ47" s="1">
        <f t="shared" si="6"/>
        <v>1001.25</v>
      </c>
      <c r="BK47" s="1">
        <f t="shared" si="7"/>
        <v>170.2125</v>
      </c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>
        <f t="shared" si="17"/>
        <v>4400</v>
      </c>
      <c r="BX47" s="1">
        <f t="shared" si="8"/>
        <v>411.4</v>
      </c>
      <c r="BY47" s="1">
        <f t="shared" si="14"/>
        <v>484</v>
      </c>
      <c r="BZ47" s="1">
        <f t="shared" si="15"/>
        <v>87.472</v>
      </c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>
        <f t="shared" si="16"/>
        <v>4400</v>
      </c>
      <c r="CM47" s="1">
        <f t="shared" si="22"/>
        <v>411.4</v>
      </c>
      <c r="CN47" s="1">
        <f t="shared" si="23"/>
        <v>484</v>
      </c>
      <c r="CO47" s="1">
        <f t="shared" si="24"/>
        <v>92.4</v>
      </c>
      <c r="CP47" s="1"/>
      <c r="CQ47" s="1"/>
      <c r="CR47" s="1"/>
      <c r="CS47" s="1"/>
      <c r="CT47" s="1"/>
      <c r="CU47" s="1"/>
    </row>
    <row r="48" spans="6:99" ht="15">
      <c r="F48" s="1"/>
      <c r="G48" s="1"/>
      <c r="R48" s="7">
        <f>IF('Tax Planner'!B46&gt;0,(((VLOOKUP('Tax Planner'!B$46,$R$32:$U$38,3))*VLOOKUP('Tax Planner'!B$46,$R$32:$U$38,2))+VLOOKUP('Tax Planner'!B$46,$R$32:$U$38,4))-(IF('Tax Planner'!B46&lt;1,0,(('Tax Planner'!B46)))),0)</f>
        <v>0</v>
      </c>
      <c r="S48" s="7">
        <f>IF('Tax Planner'!C46&lt;1,0,(VLOOKUP('Tax Planner'!C$31,$R$32:$U$44,3))*VLOOKUP('Tax Planner'!C$31,$R$32:$U$44,2)+VLOOKUP('Tax Planner'!C$31,$R$32:$U$44,4))</f>
        <v>0</v>
      </c>
      <c r="T48" s="7">
        <f>IF('Tax Planner'!D46&lt;1,0,((-VLOOKUP('Tax Planner'!D$31,$R$32:$U$44,3)*VLOOKUP('Tax Planner'!D$31,$R$32:$U$44,2))+VLOOKUP('Tax Planner'!D$31,$R$32:$U$44,4)))</f>
        <v>0</v>
      </c>
      <c r="U48" s="7">
        <f>IF('Tax Planner'!E46&lt;1,0,(((IF('Tax Planner'!E46&lt;'Tax Planner'!E31,'Tax Planner'!E46,'Tax Planner'!E31)-VLOOKUP('Tax Planner'!E$31,$R$32:$U$44,3))*VLOOKUP('Tax Planner'!E$31,$R$32:$U$44,2))+VLOOKUP('Tax Planner'!E$31,$R$32:$U$44,4)))</f>
        <v>0</v>
      </c>
      <c r="V48" s="1"/>
      <c r="W48" s="7">
        <f>IF('Tax Planner'!B46&lt;1,0,((('Tax Planner'!B31)-VLOOKUP('Tax Planner'!B$31,$W$32:$Z$44,3))*VLOOKUP('Tax Planner'!B$31,$W$32:$Z$44,2))+VLOOKUP('Tax Planner'!B$31,$W$32:$Z$44,4))</f>
        <v>0</v>
      </c>
      <c r="X48" s="7">
        <f>IF('Tax Planner'!C46&lt;1,0,((('Tax Planner'!C31)-VLOOKUP('Tax Planner'!C$31,$W$32:$Z$44,3))*VLOOKUP('Tax Planner'!C$31,$W$32:$Z$44,2))+VLOOKUP('Tax Planner'!C$31,$W$32:$Z$44,4))</f>
        <v>0</v>
      </c>
      <c r="Y48" s="7">
        <f>IF('Tax Planner'!D46&lt;1,0,((('Tax Planner'!D31)-VLOOKUP('Tax Planner'!D$31,$W$32:$Z$44,3))*VLOOKUP('Tax Planner'!D$31,$W$32:$Z$44,2))+VLOOKUP('Tax Planner'!D$31,$W$32:$Z$44,4))</f>
        <v>0</v>
      </c>
      <c r="Z48" s="7">
        <f>IF('Tax Planner'!E46&lt;1,0,((('Tax Planner'!E31)-VLOOKUP('Tax Planner'!E$31,$W$32:$Z$44,3))*VLOOKUP('Tax Planner'!E$31,$W$32:$Z$44,2))+VLOOKUP('Tax Planner'!E$31,$W$32:$Z$44,4))</f>
        <v>0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>
        <f t="shared" si="12"/>
        <v>2275</v>
      </c>
      <c r="AR48" s="1">
        <f t="shared" si="1"/>
        <v>773.5</v>
      </c>
      <c r="AS48" s="1">
        <f t="shared" si="2"/>
        <v>910</v>
      </c>
      <c r="AT48" s="1">
        <f t="shared" si="3"/>
        <v>1023.75</v>
      </c>
      <c r="AU48" s="1">
        <f t="shared" si="0"/>
        <v>173.8555</v>
      </c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>
        <f t="shared" si="13"/>
        <v>2275</v>
      </c>
      <c r="BH48" s="1">
        <f t="shared" si="4"/>
        <v>773.5</v>
      </c>
      <c r="BI48" s="1">
        <f t="shared" si="5"/>
        <v>910</v>
      </c>
      <c r="BJ48" s="1">
        <f t="shared" si="6"/>
        <v>1023.75</v>
      </c>
      <c r="BK48" s="1">
        <f t="shared" si="7"/>
        <v>174.0375</v>
      </c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>
        <f t="shared" si="17"/>
        <v>4500</v>
      </c>
      <c r="BX48" s="1">
        <f t="shared" si="8"/>
        <v>420.75</v>
      </c>
      <c r="BY48" s="1">
        <f t="shared" si="14"/>
        <v>495</v>
      </c>
      <c r="BZ48" s="1">
        <f t="shared" si="15"/>
        <v>89.46</v>
      </c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>
        <f t="shared" si="16"/>
        <v>4500</v>
      </c>
      <c r="CM48" s="1">
        <f t="shared" si="22"/>
        <v>420.75</v>
      </c>
      <c r="CN48" s="1">
        <f t="shared" si="23"/>
        <v>495</v>
      </c>
      <c r="CO48" s="1">
        <f t="shared" si="24"/>
        <v>94.5</v>
      </c>
      <c r="CP48" s="1"/>
      <c r="CQ48" s="1"/>
      <c r="CR48" s="1"/>
      <c r="CS48" s="1"/>
      <c r="CT48" s="1"/>
      <c r="CU48" s="1"/>
    </row>
    <row r="49" spans="6:99" ht="15">
      <c r="F49" s="1"/>
      <c r="G49" s="1"/>
      <c r="R49" s="1">
        <f>IF(R48&lt;0,0,R48)</f>
        <v>0</v>
      </c>
      <c r="S49" s="1">
        <f>IF(S48&lt;0,0,S48)</f>
        <v>0</v>
      </c>
      <c r="T49" s="1">
        <f>IF(T48&lt;0,0,T48)</f>
        <v>0</v>
      </c>
      <c r="U49" s="1">
        <f>IF(U48&lt;0,0,U48)</f>
        <v>0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>
        <f t="shared" si="12"/>
        <v>2325</v>
      </c>
      <c r="AR49" s="1">
        <f t="shared" si="1"/>
        <v>790.5</v>
      </c>
      <c r="AS49" s="1">
        <f t="shared" si="2"/>
        <v>930</v>
      </c>
      <c r="AT49" s="1">
        <f t="shared" si="3"/>
        <v>1046.25</v>
      </c>
      <c r="AU49" s="1">
        <f t="shared" si="0"/>
        <v>177.6765</v>
      </c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>
        <f t="shared" si="13"/>
        <v>2325</v>
      </c>
      <c r="BH49" s="1">
        <f t="shared" si="4"/>
        <v>790.5</v>
      </c>
      <c r="BI49" s="1">
        <f t="shared" si="5"/>
        <v>930</v>
      </c>
      <c r="BJ49" s="1">
        <f t="shared" si="6"/>
        <v>1046.25</v>
      </c>
      <c r="BK49" s="1">
        <f t="shared" si="7"/>
        <v>177.86249999999998</v>
      </c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>
        <f t="shared" si="17"/>
        <v>4600</v>
      </c>
      <c r="BX49" s="1">
        <f t="shared" si="8"/>
        <v>430.1</v>
      </c>
      <c r="BY49" s="1">
        <f t="shared" si="14"/>
        <v>506</v>
      </c>
      <c r="BZ49" s="1">
        <f t="shared" si="15"/>
        <v>91.448</v>
      </c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>
        <f t="shared" si="16"/>
        <v>4600</v>
      </c>
      <c r="CM49" s="1">
        <f t="shared" si="22"/>
        <v>430.1</v>
      </c>
      <c r="CN49" s="1">
        <f t="shared" si="23"/>
        <v>506</v>
      </c>
      <c r="CO49" s="1">
        <f t="shared" si="24"/>
        <v>96.60000000000001</v>
      </c>
      <c r="CQ49" s="1"/>
      <c r="CR49" s="1"/>
      <c r="CS49" s="1"/>
      <c r="CT49" s="1"/>
      <c r="CU49" s="1"/>
    </row>
    <row r="50" spans="6:93" ht="15">
      <c r="F50" s="1"/>
      <c r="G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>
        <f t="shared" si="12"/>
        <v>2375</v>
      </c>
      <c r="AR50" s="1">
        <f t="shared" si="1"/>
        <v>807.5000000000001</v>
      </c>
      <c r="AS50" s="1">
        <f t="shared" si="2"/>
        <v>950</v>
      </c>
      <c r="AT50" s="1">
        <f t="shared" si="3"/>
        <v>1068.75</v>
      </c>
      <c r="AU50" s="1">
        <f t="shared" si="0"/>
        <v>181.4975</v>
      </c>
      <c r="BB50" s="1"/>
      <c r="BC50" s="1"/>
      <c r="BD50" s="1"/>
      <c r="BE50" s="1"/>
      <c r="BF50" s="1"/>
      <c r="BG50" s="1">
        <f t="shared" si="13"/>
        <v>2375</v>
      </c>
      <c r="BH50" s="1">
        <f t="shared" si="4"/>
        <v>807.5000000000001</v>
      </c>
      <c r="BI50" s="1">
        <f t="shared" si="5"/>
        <v>950</v>
      </c>
      <c r="BJ50" s="1">
        <f t="shared" si="6"/>
        <v>1068.75</v>
      </c>
      <c r="BK50" s="1">
        <f t="shared" si="7"/>
        <v>181.6875</v>
      </c>
      <c r="BR50" s="1"/>
      <c r="BS50" s="1"/>
      <c r="BT50" s="1"/>
      <c r="BU50" s="1"/>
      <c r="BV50" s="1"/>
      <c r="BW50" s="1">
        <f t="shared" si="17"/>
        <v>4700</v>
      </c>
      <c r="BX50" s="1">
        <f t="shared" si="8"/>
        <v>439.45</v>
      </c>
      <c r="BY50" s="1">
        <f t="shared" si="14"/>
        <v>517</v>
      </c>
      <c r="BZ50" s="1">
        <f t="shared" si="15"/>
        <v>93.43599999999999</v>
      </c>
      <c r="CG50" s="1"/>
      <c r="CH50" s="1"/>
      <c r="CI50" s="1"/>
      <c r="CJ50" s="1"/>
      <c r="CK50" s="1"/>
      <c r="CL50" s="1">
        <f t="shared" si="16"/>
        <v>4700</v>
      </c>
      <c r="CM50" s="1">
        <f t="shared" si="22"/>
        <v>439.45</v>
      </c>
      <c r="CN50" s="1">
        <f t="shared" si="23"/>
        <v>517</v>
      </c>
      <c r="CO50" s="1">
        <f t="shared" si="24"/>
        <v>98.7</v>
      </c>
    </row>
    <row r="51" spans="6:93" ht="15">
      <c r="F51" s="1"/>
      <c r="G51" s="1"/>
      <c r="Q51" t="s">
        <v>178</v>
      </c>
      <c r="R51" s="7">
        <f>'Tax Planner'!B46-('Tax Planner'!B30+'Tax Planner'!B31)</f>
        <v>-24000</v>
      </c>
      <c r="S51" s="7">
        <f>'Tax Planner'!C46-('Tax Planner'!C30+'Tax Planner'!C31)</f>
        <v>-24000</v>
      </c>
      <c r="T51" s="7">
        <f>'Tax Planner'!D46-('Tax Planner'!D30+'Tax Planner'!D31)</f>
        <v>-24000</v>
      </c>
      <c r="U51" s="7">
        <f>'Tax Planner'!E46-('Tax Planner'!E30+'Tax Planner'!E31)</f>
        <v>-24000</v>
      </c>
      <c r="V51" s="1"/>
      <c r="W51" s="7">
        <f>'Tax Planner'!B46-('Tax Planner'!B30+'Tax Planner'!B31)</f>
        <v>-24000</v>
      </c>
      <c r="X51" s="7">
        <f>'Tax Planner'!C46-('Tax Planner'!C30+'Tax Planner'!C31)</f>
        <v>-24000</v>
      </c>
      <c r="Y51" s="7">
        <f>'Tax Planner'!D46-('Tax Planner'!D30+'Tax Planner'!D31)</f>
        <v>-24000</v>
      </c>
      <c r="Z51" s="7">
        <f>'Tax Planner'!E46-('Tax Planner'!E30+'Tax Planner'!E31)</f>
        <v>-24000</v>
      </c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>
        <f t="shared" si="12"/>
        <v>2425</v>
      </c>
      <c r="AR51" s="1">
        <f t="shared" si="1"/>
        <v>824.5000000000001</v>
      </c>
      <c r="AS51" s="1">
        <f t="shared" si="2"/>
        <v>970</v>
      </c>
      <c r="AT51" s="1">
        <f t="shared" si="3"/>
        <v>1091.25</v>
      </c>
      <c r="AU51" s="1">
        <f t="shared" si="0"/>
        <v>185.3185</v>
      </c>
      <c r="BB51" s="1"/>
      <c r="BC51" s="1"/>
      <c r="BD51" s="1"/>
      <c r="BE51" s="1"/>
      <c r="BF51" s="1"/>
      <c r="BG51" s="1">
        <f t="shared" si="13"/>
        <v>2425</v>
      </c>
      <c r="BH51" s="1">
        <f t="shared" si="4"/>
        <v>824.5000000000001</v>
      </c>
      <c r="BI51" s="1">
        <f t="shared" si="5"/>
        <v>970</v>
      </c>
      <c r="BJ51" s="1">
        <f t="shared" si="6"/>
        <v>1091.25</v>
      </c>
      <c r="BK51" s="1">
        <f t="shared" si="7"/>
        <v>185.5125</v>
      </c>
      <c r="BR51" s="1"/>
      <c r="BS51" s="1"/>
      <c r="BT51" s="1"/>
      <c r="BU51" s="1"/>
      <c r="BV51" s="1"/>
      <c r="BW51" s="1">
        <f t="shared" si="17"/>
        <v>4800</v>
      </c>
      <c r="BX51" s="1">
        <f t="shared" si="8"/>
        <v>448.8</v>
      </c>
      <c r="BY51" s="1">
        <f t="shared" si="14"/>
        <v>528</v>
      </c>
      <c r="BZ51" s="1">
        <f t="shared" si="15"/>
        <v>95.42399999999999</v>
      </c>
      <c r="CG51" s="1"/>
      <c r="CH51" s="1"/>
      <c r="CI51" s="1"/>
      <c r="CJ51" s="1"/>
      <c r="CK51" s="1"/>
      <c r="CL51" s="1">
        <f t="shared" si="16"/>
        <v>4800</v>
      </c>
      <c r="CM51" s="1">
        <f t="shared" si="22"/>
        <v>448.8</v>
      </c>
      <c r="CN51" s="1">
        <f t="shared" si="23"/>
        <v>528</v>
      </c>
      <c r="CO51" s="1">
        <f t="shared" si="24"/>
        <v>100.80000000000001</v>
      </c>
    </row>
    <row r="52" spans="6:93" ht="15">
      <c r="F52" s="1"/>
      <c r="G52" s="1"/>
      <c r="Q52" t="s">
        <v>179</v>
      </c>
      <c r="R52" s="113">
        <f>IF(R51&gt;=77400,0,(IF(77400-R51&gt;0,77400-R51,77400+R51)))</f>
        <v>101400</v>
      </c>
      <c r="S52" s="113">
        <f>IF(S51&gt;=77400,0,(IF(77400-S51&gt;0,77400-S51,77400+S51)))</f>
        <v>101400</v>
      </c>
      <c r="T52" s="113">
        <f>IF(T51&gt;=77400,0,(IF(77400-T51&gt;0,77400-T51,77400+T51)))</f>
        <v>101400</v>
      </c>
      <c r="U52" s="113">
        <f>IF(U51&gt;=77400,0,(IF(77400-U51&gt;0,77400-U51,77400+U51)))</f>
        <v>101400</v>
      </c>
      <c r="V52" s="1"/>
      <c r="W52" s="113">
        <f>IF(W51&gt;=38700,0,(IF(38700-W51&gt;0,38700-W51,38700+W51)))</f>
        <v>62700</v>
      </c>
      <c r="X52" s="113">
        <f>IF(X51&gt;=38700,0,(IF(38700-X51&gt;0,38700-X51,38700+X51)))</f>
        <v>62700</v>
      </c>
      <c r="Y52" s="113">
        <f>IF(Y51&gt;=38700,0,(IF(38700-Y51&gt;0,38700-Y51,38700+Y51)))</f>
        <v>62700</v>
      </c>
      <c r="Z52" s="113">
        <f>IF(Z51&gt;=38700,0,(IF(38700-Z51&gt;0,38700-Z51,38700+Z51)))</f>
        <v>62700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>
        <f t="shared" si="12"/>
        <v>2475</v>
      </c>
      <c r="AR52" s="1">
        <f t="shared" si="1"/>
        <v>841.5000000000001</v>
      </c>
      <c r="AS52" s="1">
        <f t="shared" si="2"/>
        <v>990</v>
      </c>
      <c r="AT52" s="1">
        <f t="shared" si="3"/>
        <v>1113.75</v>
      </c>
      <c r="AU52" s="1">
        <f t="shared" si="0"/>
        <v>189.1395</v>
      </c>
      <c r="BB52" s="1"/>
      <c r="BC52" s="1"/>
      <c r="BD52" s="1"/>
      <c r="BE52" s="1"/>
      <c r="BF52" s="1"/>
      <c r="BG52" s="1">
        <f t="shared" si="13"/>
        <v>2475</v>
      </c>
      <c r="BH52" s="1">
        <f t="shared" si="4"/>
        <v>841.5000000000001</v>
      </c>
      <c r="BI52" s="1">
        <f t="shared" si="5"/>
        <v>990</v>
      </c>
      <c r="BJ52" s="1">
        <f t="shared" si="6"/>
        <v>1113.75</v>
      </c>
      <c r="BK52" s="1">
        <f t="shared" si="7"/>
        <v>189.3375</v>
      </c>
      <c r="BR52" s="1"/>
      <c r="BS52" s="1"/>
      <c r="BT52" s="1"/>
      <c r="BU52" s="1"/>
      <c r="BV52" s="1"/>
      <c r="BW52" s="1">
        <f t="shared" si="17"/>
        <v>4900</v>
      </c>
      <c r="BX52" s="1">
        <f t="shared" si="8"/>
        <v>458.15</v>
      </c>
      <c r="BY52" s="1">
        <f t="shared" si="14"/>
        <v>539</v>
      </c>
      <c r="BZ52" s="1">
        <f t="shared" si="15"/>
        <v>97.41199999999999</v>
      </c>
      <c r="CG52" s="1"/>
      <c r="CH52" s="1"/>
      <c r="CI52" s="1"/>
      <c r="CJ52" s="1"/>
      <c r="CK52" s="1"/>
      <c r="CL52" s="1">
        <f t="shared" si="16"/>
        <v>4900</v>
      </c>
      <c r="CM52" s="1">
        <f t="shared" si="22"/>
        <v>458.15</v>
      </c>
      <c r="CN52" s="1">
        <f t="shared" si="23"/>
        <v>539</v>
      </c>
      <c r="CO52" s="1">
        <f t="shared" si="24"/>
        <v>102.9</v>
      </c>
    </row>
    <row r="53" spans="6:93" ht="15">
      <c r="F53" s="1"/>
      <c r="G53" s="1"/>
      <c r="Q53" t="s">
        <v>180</v>
      </c>
      <c r="R53" s="1">
        <f>IF(R52&gt;0,(IF(R52&gt;('Tax Planner'!B30+'Tax Planner'!B31),('Tax Planner'!B30+'Tax Planner'!B31),R52)),0)</f>
        <v>0</v>
      </c>
      <c r="S53" s="1">
        <f>IF(S52&gt;0,(IF(S52&gt;('Tax Planner'!C30+'Tax Planner'!C31),('Tax Planner'!C30+'Tax Planner'!C31),S52)),0)</f>
        <v>0</v>
      </c>
      <c r="T53" s="1">
        <f>IF(T52&gt;0,(IF(T52&gt;('Tax Planner'!D30+'Tax Planner'!D31),('Tax Planner'!D30+'Tax Planner'!D31),T52)),0)</f>
        <v>0</v>
      </c>
      <c r="U53" s="1">
        <f>IF(U52&gt;0,(IF(U52&gt;('Tax Planner'!E30+'Tax Planner'!E31),('Tax Planner'!E30+'Tax Planner'!E31),U52)),0)</f>
        <v>0</v>
      </c>
      <c r="V53" s="1"/>
      <c r="W53" s="1">
        <f>IF(W52&gt;0,(IF(W52&gt;('Tax Planner'!B30+'Tax Planner'!B31),('Tax Planner'!B30+'Tax Planner'!B31),W52)),0)</f>
        <v>0</v>
      </c>
      <c r="X53" s="1">
        <f>IF(X52&gt;0,(IF(X52&gt;('Tax Planner'!C30+'Tax Planner'!C31),('Tax Planner'!C30+'Tax Planner'!C31),X52)),0)</f>
        <v>0</v>
      </c>
      <c r="Y53" s="1">
        <f>IF(Y52&gt;0,(IF(Y52&gt;('Tax Planner'!D30+'Tax Planner'!D31),('Tax Planner'!D30+'Tax Planner'!D31),Y52)),0)</f>
        <v>0</v>
      </c>
      <c r="Z53" s="1">
        <f>IF(Z52&gt;0,(IF(Z52&gt;('Tax Planner'!E30+'Tax Planner'!E31),('Tax Planner'!E30+'Tax Planner'!E31),Z52)),0)</f>
        <v>0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>
        <f t="shared" si="12"/>
        <v>2525</v>
      </c>
      <c r="AR53" s="1">
        <f t="shared" si="1"/>
        <v>858.5000000000001</v>
      </c>
      <c r="AS53" s="1">
        <f t="shared" si="2"/>
        <v>1010</v>
      </c>
      <c r="AT53" s="1">
        <f t="shared" si="3"/>
        <v>1136.25</v>
      </c>
      <c r="AU53" s="1">
        <f t="shared" si="0"/>
        <v>192.9605</v>
      </c>
      <c r="BB53" s="1"/>
      <c r="BC53" s="1"/>
      <c r="BD53" s="1"/>
      <c r="BE53" s="1"/>
      <c r="BF53" s="1"/>
      <c r="BG53" s="1">
        <f t="shared" si="13"/>
        <v>2525</v>
      </c>
      <c r="BH53" s="1">
        <f t="shared" si="4"/>
        <v>858.5000000000001</v>
      </c>
      <c r="BI53" s="1">
        <f t="shared" si="5"/>
        <v>1010</v>
      </c>
      <c r="BJ53" s="1">
        <f t="shared" si="6"/>
        <v>1136.25</v>
      </c>
      <c r="BK53" s="1">
        <f t="shared" si="7"/>
        <v>193.1625</v>
      </c>
      <c r="BR53" s="1"/>
      <c r="BS53" s="1"/>
      <c r="BT53" s="1"/>
      <c r="BU53" s="1"/>
      <c r="BV53" s="1"/>
      <c r="BW53" s="1">
        <f t="shared" si="17"/>
        <v>5000</v>
      </c>
      <c r="BX53" s="1">
        <f t="shared" si="8"/>
        <v>467.5</v>
      </c>
      <c r="BY53" s="1">
        <f t="shared" si="14"/>
        <v>550</v>
      </c>
      <c r="BZ53" s="1">
        <f t="shared" si="15"/>
        <v>99.39999999999999</v>
      </c>
      <c r="CG53" s="1"/>
      <c r="CH53" s="1"/>
      <c r="CI53" s="1"/>
      <c r="CJ53" s="1"/>
      <c r="CK53" s="1"/>
      <c r="CL53" s="1">
        <f t="shared" si="16"/>
        <v>5000</v>
      </c>
      <c r="CM53" s="1">
        <f t="shared" si="22"/>
        <v>467.5</v>
      </c>
      <c r="CN53" s="1">
        <f t="shared" si="23"/>
        <v>550</v>
      </c>
      <c r="CO53" s="1">
        <f t="shared" si="24"/>
        <v>105</v>
      </c>
    </row>
    <row r="54" spans="6:93" ht="15">
      <c r="F54" s="1"/>
      <c r="G54" s="1"/>
      <c r="P54" t="s">
        <v>126</v>
      </c>
      <c r="Q54" t="s">
        <v>181</v>
      </c>
      <c r="R54" s="1">
        <f>R53*0</f>
        <v>0</v>
      </c>
      <c r="S54" s="1">
        <f>S53*0</f>
        <v>0</v>
      </c>
      <c r="T54" s="1">
        <f>T53*0</f>
        <v>0</v>
      </c>
      <c r="U54" s="1">
        <f>U53*0</f>
        <v>0</v>
      </c>
      <c r="V54" s="1"/>
      <c r="W54" s="1">
        <f>W53*0</f>
        <v>0</v>
      </c>
      <c r="X54" s="1">
        <f>X53*0</f>
        <v>0</v>
      </c>
      <c r="Y54" s="1">
        <f>Y53*0</f>
        <v>0</v>
      </c>
      <c r="Z54" s="1">
        <f>Z53*0</f>
        <v>0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>
        <f t="shared" si="12"/>
        <v>2575</v>
      </c>
      <c r="AR54" s="1">
        <f t="shared" si="1"/>
        <v>875.5000000000001</v>
      </c>
      <c r="AS54" s="1">
        <f t="shared" si="2"/>
        <v>1030</v>
      </c>
      <c r="AT54" s="1">
        <f t="shared" si="3"/>
        <v>1158.75</v>
      </c>
      <c r="AU54" s="1">
        <f t="shared" si="0"/>
        <v>196.7815</v>
      </c>
      <c r="BB54" s="1"/>
      <c r="BC54" s="1"/>
      <c r="BD54" s="1"/>
      <c r="BE54" s="1"/>
      <c r="BF54" s="1"/>
      <c r="BG54" s="1">
        <f t="shared" si="13"/>
        <v>2575</v>
      </c>
      <c r="BH54" s="1">
        <f t="shared" si="4"/>
        <v>875.5000000000001</v>
      </c>
      <c r="BI54" s="1">
        <f t="shared" si="5"/>
        <v>1030</v>
      </c>
      <c r="BJ54" s="1">
        <f t="shared" si="6"/>
        <v>1158.75</v>
      </c>
      <c r="BK54" s="1">
        <f t="shared" si="7"/>
        <v>196.98749999999998</v>
      </c>
      <c r="BR54" s="1"/>
      <c r="BS54" s="1"/>
      <c r="BT54" s="1"/>
      <c r="BU54" s="1"/>
      <c r="BV54" s="1"/>
      <c r="BW54" s="1">
        <f t="shared" si="17"/>
        <v>5100</v>
      </c>
      <c r="BX54" s="1">
        <f t="shared" si="8"/>
        <v>476.85</v>
      </c>
      <c r="BY54" s="1">
        <f t="shared" si="14"/>
        <v>561</v>
      </c>
      <c r="BZ54" s="1">
        <f t="shared" si="15"/>
        <v>101.38799999999999</v>
      </c>
      <c r="CG54" s="1"/>
      <c r="CH54" s="1"/>
      <c r="CI54" s="1"/>
      <c r="CJ54" s="1"/>
      <c r="CK54" s="1"/>
      <c r="CL54" s="1">
        <f t="shared" si="16"/>
        <v>5100</v>
      </c>
      <c r="CM54" s="1">
        <f t="shared" si="22"/>
        <v>476.85</v>
      </c>
      <c r="CN54" s="1">
        <f t="shared" si="23"/>
        <v>561</v>
      </c>
      <c r="CO54" s="1">
        <f t="shared" si="24"/>
        <v>107.10000000000001</v>
      </c>
    </row>
    <row r="55" spans="6:93" ht="15">
      <c r="F55" s="1"/>
      <c r="G55" s="1"/>
      <c r="Q55" t="s">
        <v>182</v>
      </c>
      <c r="R55" s="1">
        <f>('Tax Planner'!B30+'Tax Planner'!B31)-R53</f>
        <v>0</v>
      </c>
      <c r="S55" s="1">
        <f>('Tax Planner'!C30+'Tax Planner'!C31)-S53</f>
        <v>0</v>
      </c>
      <c r="T55" s="1">
        <f>('Tax Planner'!D30+'Tax Planner'!D31)-T53</f>
        <v>0</v>
      </c>
      <c r="U55" s="1">
        <f>('Tax Planner'!E30+'Tax Planner'!E31)-U53</f>
        <v>0</v>
      </c>
      <c r="V55" s="1"/>
      <c r="W55" s="1">
        <f>('Tax Planner'!B30+'Tax Planner'!B31)-W53</f>
        <v>0</v>
      </c>
      <c r="X55" s="1">
        <f>('Tax Planner'!C30+'Tax Planner'!C31)-X53</f>
        <v>0</v>
      </c>
      <c r="Y55" s="1">
        <f>('Tax Planner'!D30+'Tax Planner'!D31)-Y53</f>
        <v>0</v>
      </c>
      <c r="Z55" s="1">
        <f>('Tax Planner'!E30+'Tax Planner'!E31)-Z53</f>
        <v>0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>
        <f t="shared" si="12"/>
        <v>2625</v>
      </c>
      <c r="AR55" s="1">
        <f t="shared" si="1"/>
        <v>892.5000000000001</v>
      </c>
      <c r="AS55" s="1">
        <f t="shared" si="2"/>
        <v>1050</v>
      </c>
      <c r="AT55" s="1">
        <f t="shared" si="3"/>
        <v>1181.25</v>
      </c>
      <c r="AU55" s="1">
        <f t="shared" si="0"/>
        <v>200.6025</v>
      </c>
      <c r="BB55" s="1"/>
      <c r="BC55" s="1"/>
      <c r="BD55" s="1"/>
      <c r="BE55" s="1"/>
      <c r="BF55" s="1"/>
      <c r="BG55" s="1">
        <f t="shared" si="13"/>
        <v>2625</v>
      </c>
      <c r="BH55" s="1">
        <f t="shared" si="4"/>
        <v>892.5000000000001</v>
      </c>
      <c r="BI55" s="1">
        <f t="shared" si="5"/>
        <v>1050</v>
      </c>
      <c r="BJ55" s="1">
        <f t="shared" si="6"/>
        <v>1181.25</v>
      </c>
      <c r="BK55" s="1">
        <f t="shared" si="7"/>
        <v>200.8125</v>
      </c>
      <c r="BR55" s="1"/>
      <c r="BS55" s="1"/>
      <c r="BT55" s="1"/>
      <c r="BU55" s="1"/>
      <c r="BV55" s="1"/>
      <c r="BW55" s="1">
        <f t="shared" si="17"/>
        <v>5200</v>
      </c>
      <c r="BX55" s="1">
        <f t="shared" si="8"/>
        <v>486.2</v>
      </c>
      <c r="BY55" s="1">
        <f t="shared" si="14"/>
        <v>572</v>
      </c>
      <c r="BZ55" s="1">
        <f t="shared" si="15"/>
        <v>103.37599999999999</v>
      </c>
      <c r="CG55" s="1"/>
      <c r="CH55" s="1"/>
      <c r="CI55" s="1"/>
      <c r="CJ55" s="1"/>
      <c r="CK55" s="1"/>
      <c r="CL55" s="1">
        <f t="shared" si="16"/>
        <v>5200</v>
      </c>
      <c r="CM55" s="1">
        <f t="shared" si="22"/>
        <v>486.2</v>
      </c>
      <c r="CN55" s="1">
        <f t="shared" si="23"/>
        <v>572</v>
      </c>
      <c r="CO55" s="1">
        <f t="shared" si="24"/>
        <v>109.2</v>
      </c>
    </row>
    <row r="56" spans="6:93" ht="15">
      <c r="F56" s="1"/>
      <c r="G56" s="1"/>
      <c r="Q56" t="s">
        <v>183</v>
      </c>
      <c r="R56" s="1">
        <f>R55*0.15</f>
        <v>0</v>
      </c>
      <c r="S56" s="1">
        <f>S55*0.15</f>
        <v>0</v>
      </c>
      <c r="T56" s="1">
        <f>T55*0.15</f>
        <v>0</v>
      </c>
      <c r="U56" s="1">
        <f>U55*0.15</f>
        <v>0</v>
      </c>
      <c r="V56" s="1"/>
      <c r="W56" s="1">
        <f>W55*0.15</f>
        <v>0</v>
      </c>
      <c r="X56" s="1">
        <f>X55*0.15</f>
        <v>0</v>
      </c>
      <c r="Y56" s="1">
        <f>Y55*0.15</f>
        <v>0</v>
      </c>
      <c r="Z56" s="1">
        <f>Z55*0.15</f>
        <v>0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>
        <f t="shared" si="12"/>
        <v>2675</v>
      </c>
      <c r="AR56" s="1">
        <f t="shared" si="1"/>
        <v>909.5000000000001</v>
      </c>
      <c r="AS56" s="1">
        <f t="shared" si="2"/>
        <v>1070</v>
      </c>
      <c r="AT56" s="1">
        <f t="shared" si="3"/>
        <v>1203.75</v>
      </c>
      <c r="AU56" s="1">
        <f t="shared" si="0"/>
        <v>204.42350000000002</v>
      </c>
      <c r="BB56" s="1"/>
      <c r="BC56" s="1"/>
      <c r="BD56" s="1"/>
      <c r="BE56" s="1"/>
      <c r="BF56" s="1"/>
      <c r="BG56" s="1">
        <f t="shared" si="13"/>
        <v>2675</v>
      </c>
      <c r="BH56" s="1">
        <f t="shared" si="4"/>
        <v>909.5000000000001</v>
      </c>
      <c r="BI56" s="1">
        <f t="shared" si="5"/>
        <v>1070</v>
      </c>
      <c r="BJ56" s="1">
        <f t="shared" si="6"/>
        <v>1203.75</v>
      </c>
      <c r="BK56" s="1">
        <f t="shared" si="7"/>
        <v>204.6375</v>
      </c>
      <c r="BR56" s="1"/>
      <c r="BS56" s="1"/>
      <c r="BT56" s="1"/>
      <c r="BU56" s="1"/>
      <c r="BV56" s="1"/>
      <c r="BW56" s="1">
        <f t="shared" si="17"/>
        <v>5300</v>
      </c>
      <c r="BX56" s="1">
        <f t="shared" si="8"/>
        <v>495.55</v>
      </c>
      <c r="BY56" s="1">
        <f t="shared" si="14"/>
        <v>583</v>
      </c>
      <c r="BZ56" s="1">
        <f t="shared" si="15"/>
        <v>105.36399999999999</v>
      </c>
      <c r="CG56" s="1"/>
      <c r="CH56" s="1"/>
      <c r="CI56" s="1"/>
      <c r="CJ56" s="1"/>
      <c r="CK56" s="1"/>
      <c r="CL56" s="1">
        <f t="shared" si="16"/>
        <v>5300</v>
      </c>
      <c r="CM56" s="1">
        <f t="shared" si="22"/>
        <v>495.55</v>
      </c>
      <c r="CN56" s="1">
        <f t="shared" si="23"/>
        <v>583</v>
      </c>
      <c r="CO56" s="1">
        <f t="shared" si="24"/>
        <v>111.30000000000001</v>
      </c>
    </row>
    <row r="57" spans="6:93" ht="15">
      <c r="F57" s="1"/>
      <c r="G57" s="1"/>
      <c r="Q57" t="s">
        <v>184</v>
      </c>
      <c r="R57" s="1">
        <f>R54+R56</f>
        <v>0</v>
      </c>
      <c r="S57" s="1">
        <f>S54+S56</f>
        <v>0</v>
      </c>
      <c r="T57" s="1">
        <f>T54+T56</f>
        <v>0</v>
      </c>
      <c r="U57" s="1">
        <f>U54+U56</f>
        <v>0</v>
      </c>
      <c r="V57" s="1"/>
      <c r="W57" s="1">
        <f>W54+W56</f>
        <v>0</v>
      </c>
      <c r="X57" s="1">
        <f>X54+X56</f>
        <v>0</v>
      </c>
      <c r="Y57" s="1">
        <f>Y54+Y56</f>
        <v>0</v>
      </c>
      <c r="Z57" s="1">
        <f>Z54+Z56</f>
        <v>0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>
        <f t="shared" si="12"/>
        <v>2725</v>
      </c>
      <c r="AR57" s="1">
        <f t="shared" si="1"/>
        <v>926.5000000000001</v>
      </c>
      <c r="AS57" s="1">
        <f t="shared" si="2"/>
        <v>1090</v>
      </c>
      <c r="AT57" s="1">
        <f t="shared" si="3"/>
        <v>1226.25</v>
      </c>
      <c r="AU57" s="1">
        <f t="shared" si="0"/>
        <v>208.24450000000002</v>
      </c>
      <c r="BB57" s="1"/>
      <c r="BC57" s="1"/>
      <c r="BD57" s="1"/>
      <c r="BE57" s="1"/>
      <c r="BF57" s="1"/>
      <c r="BG57" s="1">
        <f t="shared" si="13"/>
        <v>2725</v>
      </c>
      <c r="BH57" s="1">
        <f t="shared" si="4"/>
        <v>926.5000000000001</v>
      </c>
      <c r="BI57" s="1">
        <f t="shared" si="5"/>
        <v>1090</v>
      </c>
      <c r="BJ57" s="1">
        <f t="shared" si="6"/>
        <v>1226.25</v>
      </c>
      <c r="BK57" s="1">
        <f t="shared" si="7"/>
        <v>208.4625</v>
      </c>
      <c r="BR57" s="1"/>
      <c r="BS57" s="1"/>
      <c r="BT57" s="1"/>
      <c r="BU57" s="1"/>
      <c r="BV57" s="1"/>
      <c r="BW57" s="1">
        <f t="shared" si="17"/>
        <v>5400</v>
      </c>
      <c r="BX57" s="1">
        <f t="shared" si="8"/>
        <v>504.9</v>
      </c>
      <c r="BY57" s="1">
        <f t="shared" si="14"/>
        <v>594</v>
      </c>
      <c r="BZ57" s="1">
        <f t="shared" si="15"/>
        <v>107.35199999999999</v>
      </c>
      <c r="CG57" s="1"/>
      <c r="CH57" s="1"/>
      <c r="CI57" s="1"/>
      <c r="CJ57" s="1"/>
      <c r="CK57" s="1"/>
      <c r="CL57" s="1">
        <f t="shared" si="16"/>
        <v>5400</v>
      </c>
      <c r="CM57" s="1">
        <f t="shared" si="22"/>
        <v>504.9</v>
      </c>
      <c r="CN57" s="1">
        <f t="shared" si="23"/>
        <v>594</v>
      </c>
      <c r="CO57" s="1">
        <f t="shared" si="24"/>
        <v>113.4</v>
      </c>
    </row>
    <row r="58" spans="6:93" ht="15">
      <c r="F58" s="1"/>
      <c r="G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>
        <f t="shared" si="12"/>
        <v>2775</v>
      </c>
      <c r="AR58" s="1">
        <f t="shared" si="1"/>
        <v>943.5000000000001</v>
      </c>
      <c r="AS58" s="1">
        <f t="shared" si="2"/>
        <v>1110</v>
      </c>
      <c r="AT58" s="1">
        <f t="shared" si="3"/>
        <v>1248.75</v>
      </c>
      <c r="AU58" s="1">
        <f t="shared" si="0"/>
        <v>212.06550000000001</v>
      </c>
      <c r="BB58" s="1"/>
      <c r="BC58" s="1"/>
      <c r="BD58" s="1"/>
      <c r="BE58" s="1"/>
      <c r="BF58" s="1"/>
      <c r="BG58" s="1">
        <f t="shared" si="13"/>
        <v>2775</v>
      </c>
      <c r="BH58" s="1">
        <f t="shared" si="4"/>
        <v>943.5000000000001</v>
      </c>
      <c r="BI58" s="1">
        <f t="shared" si="5"/>
        <v>1110</v>
      </c>
      <c r="BJ58" s="1">
        <f t="shared" si="6"/>
        <v>1248.75</v>
      </c>
      <c r="BK58" s="1">
        <f t="shared" si="7"/>
        <v>212.2875</v>
      </c>
      <c r="BR58" s="1"/>
      <c r="BS58" s="1"/>
      <c r="BT58" s="1"/>
      <c r="BU58" s="1"/>
      <c r="BV58" s="1"/>
      <c r="BW58" s="1">
        <f t="shared" si="17"/>
        <v>5500</v>
      </c>
      <c r="BX58" s="1">
        <f t="shared" si="8"/>
        <v>514.25</v>
      </c>
      <c r="BY58" s="1">
        <f t="shared" si="14"/>
        <v>605</v>
      </c>
      <c r="BZ58" s="1">
        <f t="shared" si="15"/>
        <v>109.33999999999999</v>
      </c>
      <c r="CG58" s="1"/>
      <c r="CH58" s="1"/>
      <c r="CI58" s="1"/>
      <c r="CJ58" s="1"/>
      <c r="CK58" s="1"/>
      <c r="CL58" s="1">
        <f t="shared" si="16"/>
        <v>5500</v>
      </c>
      <c r="CM58" s="1">
        <f t="shared" si="22"/>
        <v>514.25</v>
      </c>
      <c r="CN58" s="1">
        <f t="shared" si="23"/>
        <v>605</v>
      </c>
      <c r="CO58" s="1">
        <f t="shared" si="24"/>
        <v>115.50000000000001</v>
      </c>
    </row>
    <row r="59" spans="6:93" ht="15">
      <c r="F59" s="1"/>
      <c r="G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>
        <f t="shared" si="12"/>
        <v>2825</v>
      </c>
      <c r="AR59" s="1">
        <f t="shared" si="1"/>
        <v>960.5000000000001</v>
      </c>
      <c r="AS59" s="1">
        <f t="shared" si="2"/>
        <v>1130</v>
      </c>
      <c r="AT59" s="1">
        <f t="shared" si="3"/>
        <v>1271.25</v>
      </c>
      <c r="AU59" s="1">
        <f t="shared" si="0"/>
        <v>215.8865</v>
      </c>
      <c r="BB59" s="1"/>
      <c r="BC59" s="1"/>
      <c r="BD59" s="1"/>
      <c r="BE59" s="1"/>
      <c r="BF59" s="1"/>
      <c r="BG59" s="1">
        <f t="shared" si="13"/>
        <v>2825</v>
      </c>
      <c r="BH59" s="1">
        <f t="shared" si="4"/>
        <v>960.5000000000001</v>
      </c>
      <c r="BI59" s="1">
        <f t="shared" si="5"/>
        <v>1130</v>
      </c>
      <c r="BJ59" s="1">
        <f t="shared" si="6"/>
        <v>1271.25</v>
      </c>
      <c r="BK59" s="1">
        <f t="shared" si="7"/>
        <v>216.11249999999998</v>
      </c>
      <c r="BR59" s="1"/>
      <c r="BS59" s="1"/>
      <c r="BT59" s="1"/>
      <c r="BU59" s="1"/>
      <c r="BV59" s="1"/>
      <c r="BW59" s="1">
        <f t="shared" si="17"/>
        <v>5600</v>
      </c>
      <c r="BX59" s="1">
        <f t="shared" si="8"/>
        <v>523.6</v>
      </c>
      <c r="BY59" s="1">
        <f t="shared" si="14"/>
        <v>616</v>
      </c>
      <c r="BZ59" s="1">
        <f t="shared" si="15"/>
        <v>111.32799999999999</v>
      </c>
      <c r="CG59" s="1"/>
      <c r="CH59" s="1"/>
      <c r="CI59" s="1"/>
      <c r="CJ59" s="1"/>
      <c r="CK59" s="1"/>
      <c r="CL59" s="1">
        <f t="shared" si="16"/>
        <v>5600</v>
      </c>
      <c r="CM59" s="1">
        <f t="shared" si="22"/>
        <v>523.6</v>
      </c>
      <c r="CN59" s="1">
        <f t="shared" si="23"/>
        <v>616</v>
      </c>
      <c r="CO59" s="1">
        <f t="shared" si="24"/>
        <v>117.60000000000001</v>
      </c>
    </row>
    <row r="60" spans="6:93" ht="15">
      <c r="F60" s="1"/>
      <c r="G60" s="1"/>
      <c r="Q60" t="s">
        <v>185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>
        <f t="shared" si="12"/>
        <v>2875</v>
      </c>
      <c r="AR60" s="1">
        <f t="shared" si="1"/>
        <v>977.5000000000001</v>
      </c>
      <c r="AS60" s="1">
        <f t="shared" si="2"/>
        <v>1150</v>
      </c>
      <c r="AT60" s="1">
        <f t="shared" si="3"/>
        <v>1293.75</v>
      </c>
      <c r="AU60" s="1">
        <f t="shared" si="0"/>
        <v>219.7075</v>
      </c>
      <c r="BB60" s="1"/>
      <c r="BC60" s="1"/>
      <c r="BD60" s="1"/>
      <c r="BE60" s="1"/>
      <c r="BF60" s="1"/>
      <c r="BG60" s="1">
        <f t="shared" si="13"/>
        <v>2875</v>
      </c>
      <c r="BH60" s="1">
        <f t="shared" si="4"/>
        <v>977.5000000000001</v>
      </c>
      <c r="BI60" s="1">
        <f t="shared" si="5"/>
        <v>1150</v>
      </c>
      <c r="BJ60" s="1">
        <f t="shared" si="6"/>
        <v>1293.75</v>
      </c>
      <c r="BK60" s="1">
        <f t="shared" si="7"/>
        <v>219.9375</v>
      </c>
      <c r="BR60" s="1"/>
      <c r="BS60" s="1"/>
      <c r="BT60" s="1"/>
      <c r="BU60" s="1"/>
      <c r="BV60" s="1"/>
      <c r="BW60" s="1">
        <f t="shared" si="17"/>
        <v>5700</v>
      </c>
      <c r="BX60" s="1">
        <f t="shared" si="8"/>
        <v>532.95</v>
      </c>
      <c r="BY60" s="1">
        <f t="shared" si="14"/>
        <v>627</v>
      </c>
      <c r="BZ60" s="1">
        <f t="shared" si="15"/>
        <v>113.31599999999999</v>
      </c>
      <c r="CG60" s="1"/>
      <c r="CH60" s="1"/>
      <c r="CI60" s="1"/>
      <c r="CJ60" s="1"/>
      <c r="CK60" s="1"/>
      <c r="CL60" s="1">
        <f t="shared" si="16"/>
        <v>5700</v>
      </c>
      <c r="CM60" s="1">
        <f t="shared" si="22"/>
        <v>532.95</v>
      </c>
      <c r="CN60" s="1">
        <f t="shared" si="23"/>
        <v>627</v>
      </c>
      <c r="CO60" s="1">
        <f t="shared" si="24"/>
        <v>119.7</v>
      </c>
    </row>
    <row r="61" spans="6:93" ht="15"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2" t="s">
        <v>191</v>
      </c>
      <c r="R61" s="111">
        <f>'Tax Planner'!B46</f>
        <v>-24000</v>
      </c>
      <c r="S61" s="111">
        <f>'Tax Planner'!C46</f>
        <v>-24000</v>
      </c>
      <c r="T61" s="111">
        <f>'Tax Planner'!D46</f>
        <v>-24000</v>
      </c>
      <c r="U61" s="111">
        <f>'Tax Planner'!E46</f>
        <v>-24000</v>
      </c>
      <c r="V61" s="1"/>
      <c r="W61" s="114">
        <f>'Tax Planner'!B46</f>
        <v>-24000</v>
      </c>
      <c r="X61" s="114">
        <f>'Tax Planner'!C46</f>
        <v>-24000</v>
      </c>
      <c r="Y61" s="114">
        <f>'Tax Planner'!D46</f>
        <v>-24000</v>
      </c>
      <c r="Z61" s="114">
        <f>'Tax Planner'!E46</f>
        <v>-24000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>
        <f t="shared" si="12"/>
        <v>2925</v>
      </c>
      <c r="AR61" s="1">
        <f t="shared" si="1"/>
        <v>994.5000000000001</v>
      </c>
      <c r="AS61" s="1">
        <f t="shared" si="2"/>
        <v>1170</v>
      </c>
      <c r="AT61" s="1">
        <f t="shared" si="3"/>
        <v>1316.25</v>
      </c>
      <c r="AU61" s="1">
        <f t="shared" si="0"/>
        <v>223.5285</v>
      </c>
      <c r="BB61" s="1"/>
      <c r="BC61" s="1"/>
      <c r="BD61" s="1"/>
      <c r="BE61" s="1"/>
      <c r="BF61" s="1"/>
      <c r="BG61" s="1">
        <f t="shared" si="13"/>
        <v>2925</v>
      </c>
      <c r="BH61" s="1">
        <f t="shared" si="4"/>
        <v>994.5000000000001</v>
      </c>
      <c r="BI61" s="1">
        <f t="shared" si="5"/>
        <v>1170</v>
      </c>
      <c r="BJ61" s="1">
        <f t="shared" si="6"/>
        <v>1316.25</v>
      </c>
      <c r="BK61" s="1">
        <f t="shared" si="7"/>
        <v>223.7625</v>
      </c>
      <c r="BR61" s="1"/>
      <c r="BS61" s="1"/>
      <c r="BT61" s="1"/>
      <c r="BU61" s="1"/>
      <c r="BV61" s="1"/>
      <c r="BW61" s="1">
        <f t="shared" si="17"/>
        <v>5800</v>
      </c>
      <c r="BX61" s="1">
        <f t="shared" si="8"/>
        <v>542.3</v>
      </c>
      <c r="BY61" s="1">
        <f t="shared" si="14"/>
        <v>638</v>
      </c>
      <c r="BZ61" s="1">
        <f t="shared" si="15"/>
        <v>115.30399999999999</v>
      </c>
      <c r="CG61" s="1"/>
      <c r="CH61" s="1"/>
      <c r="CI61" s="1"/>
      <c r="CJ61" s="1"/>
      <c r="CK61" s="1"/>
      <c r="CL61" s="1">
        <f t="shared" si="16"/>
        <v>5800</v>
      </c>
      <c r="CM61" s="1">
        <f t="shared" si="22"/>
        <v>542.3</v>
      </c>
      <c r="CN61" s="1">
        <f t="shared" si="23"/>
        <v>638</v>
      </c>
      <c r="CO61" s="1">
        <f t="shared" si="24"/>
        <v>121.80000000000001</v>
      </c>
    </row>
    <row r="62" spans="6:93" ht="1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 t="s">
        <v>186</v>
      </c>
      <c r="R62" s="113">
        <f>IF(R61&gt;=77400,77400,R61)</f>
        <v>-24000</v>
      </c>
      <c r="S62" s="113">
        <f>IF(S61&gt;=77400,77400,S61)</f>
        <v>-24000</v>
      </c>
      <c r="T62" s="113">
        <f>IF(T61&gt;=77400,77400,T61)</f>
        <v>-24000</v>
      </c>
      <c r="U62" s="113">
        <f>IF(U61&gt;=77400,77400,U61)</f>
        <v>-24000</v>
      </c>
      <c r="V62" s="1"/>
      <c r="W62" s="113">
        <f>IF(W61&gt;=38700,38700,W61)</f>
        <v>-24000</v>
      </c>
      <c r="X62" s="113">
        <f>IF(X61&gt;=38700,38700,X61)</f>
        <v>-24000</v>
      </c>
      <c r="Y62" s="113">
        <f>IF(Y61&gt;=38700,38700,Y61)</f>
        <v>-24000</v>
      </c>
      <c r="Z62" s="113">
        <f>IF(Z61&gt;=38700,38700,Z61)</f>
        <v>-24000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>
        <f t="shared" si="12"/>
        <v>2975</v>
      </c>
      <c r="AR62" s="1">
        <f t="shared" si="1"/>
        <v>1011.5000000000001</v>
      </c>
      <c r="AS62" s="1">
        <f t="shared" si="2"/>
        <v>1190</v>
      </c>
      <c r="AT62" s="1">
        <f t="shared" si="3"/>
        <v>1338.75</v>
      </c>
      <c r="AU62" s="1">
        <f t="shared" si="0"/>
        <v>227.3495</v>
      </c>
      <c r="BB62" s="1"/>
      <c r="BC62" s="1"/>
      <c r="BD62" s="1"/>
      <c r="BE62" s="1"/>
      <c r="BF62" s="1"/>
      <c r="BG62" s="1">
        <f t="shared" si="13"/>
        <v>2975</v>
      </c>
      <c r="BH62" s="1">
        <f t="shared" si="4"/>
        <v>1011.5000000000001</v>
      </c>
      <c r="BI62" s="1">
        <f t="shared" si="5"/>
        <v>1190</v>
      </c>
      <c r="BJ62" s="1">
        <f t="shared" si="6"/>
        <v>1338.75</v>
      </c>
      <c r="BK62" s="1">
        <f t="shared" si="7"/>
        <v>227.5875</v>
      </c>
      <c r="BR62" s="1"/>
      <c r="BS62" s="1"/>
      <c r="BT62" s="1"/>
      <c r="BU62" s="1"/>
      <c r="BV62" s="1"/>
      <c r="BW62" s="1">
        <f t="shared" si="17"/>
        <v>5900</v>
      </c>
      <c r="BX62" s="1">
        <f t="shared" si="8"/>
        <v>551.65</v>
      </c>
      <c r="BY62" s="1">
        <f t="shared" si="14"/>
        <v>649</v>
      </c>
      <c r="BZ62" s="1">
        <f aca="true" t="shared" si="25" ref="BZ62:BZ67">BW62*0.021</f>
        <v>123.9</v>
      </c>
      <c r="CG62" s="1"/>
      <c r="CH62" s="1"/>
      <c r="CI62" s="1"/>
      <c r="CJ62" s="1"/>
      <c r="CK62" s="1"/>
      <c r="CL62" s="1">
        <f t="shared" si="16"/>
        <v>5900</v>
      </c>
      <c r="CM62" s="1">
        <f t="shared" si="22"/>
        <v>551.65</v>
      </c>
      <c r="CN62" s="1">
        <f t="shared" si="23"/>
        <v>649</v>
      </c>
      <c r="CO62" s="1">
        <f t="shared" si="24"/>
        <v>123.9</v>
      </c>
    </row>
    <row r="63" spans="6:93" ht="15">
      <c r="F63" s="1"/>
      <c r="G63" s="1"/>
      <c r="H63" s="1"/>
      <c r="I63" s="1"/>
      <c r="J63" s="1"/>
      <c r="K63" s="1"/>
      <c r="L63" s="1"/>
      <c r="M63" s="1"/>
      <c r="N63" s="1"/>
      <c r="O63" s="1"/>
      <c r="P63" s="1" t="s">
        <v>126</v>
      </c>
      <c r="Q63" s="1" t="s">
        <v>187</v>
      </c>
      <c r="R63" s="1">
        <f>R62*0</f>
        <v>0</v>
      </c>
      <c r="S63" s="1">
        <f>S62*0</f>
        <v>0</v>
      </c>
      <c r="T63" s="1">
        <f>T62*0</f>
        <v>0</v>
      </c>
      <c r="U63" s="1">
        <f>U62*0</f>
        <v>0</v>
      </c>
      <c r="V63" s="1"/>
      <c r="W63" s="1">
        <f>W62*0</f>
        <v>0</v>
      </c>
      <c r="X63" s="1">
        <f>X62*0</f>
        <v>0</v>
      </c>
      <c r="Y63" s="1">
        <f>Y62*0</f>
        <v>0</v>
      </c>
      <c r="Z63" s="1">
        <f>Z62*0</f>
        <v>0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>
        <f t="shared" si="12"/>
        <v>3025</v>
      </c>
      <c r="AR63" s="1">
        <f t="shared" si="1"/>
        <v>1028.5</v>
      </c>
      <c r="AS63" s="1">
        <f t="shared" si="2"/>
        <v>1210</v>
      </c>
      <c r="AT63" s="1">
        <f t="shared" si="3"/>
        <v>1361.25</v>
      </c>
      <c r="AU63" s="1">
        <f t="shared" si="0"/>
        <v>231.1705</v>
      </c>
      <c r="BB63" s="1"/>
      <c r="BC63" s="1"/>
      <c r="BD63" s="1"/>
      <c r="BE63" s="1"/>
      <c r="BF63" s="1"/>
      <c r="BG63" s="1">
        <f t="shared" si="13"/>
        <v>3025</v>
      </c>
      <c r="BH63" s="1">
        <f t="shared" si="4"/>
        <v>1028.5</v>
      </c>
      <c r="BI63" s="1">
        <f t="shared" si="5"/>
        <v>1210</v>
      </c>
      <c r="BJ63" s="1">
        <f t="shared" si="6"/>
        <v>1361.25</v>
      </c>
      <c r="BK63" s="1">
        <f t="shared" si="7"/>
        <v>231.4125</v>
      </c>
      <c r="BR63" s="1"/>
      <c r="BS63" s="1"/>
      <c r="BT63" s="1"/>
      <c r="BU63" s="1"/>
      <c r="BV63" s="1"/>
      <c r="BW63" s="1">
        <f t="shared" si="17"/>
        <v>6000</v>
      </c>
      <c r="BX63" s="1">
        <f t="shared" si="8"/>
        <v>561</v>
      </c>
      <c r="BY63" s="1">
        <f t="shared" si="14"/>
        <v>660</v>
      </c>
      <c r="BZ63" s="1">
        <f t="shared" si="25"/>
        <v>126.00000000000001</v>
      </c>
      <c r="CG63" s="1"/>
      <c r="CH63" s="1"/>
      <c r="CI63" s="1"/>
      <c r="CJ63" s="1"/>
      <c r="CK63" s="1"/>
      <c r="CL63" s="1">
        <f t="shared" si="16"/>
        <v>6000</v>
      </c>
      <c r="CM63" s="1">
        <f t="shared" si="22"/>
        <v>561</v>
      </c>
      <c r="CN63" s="1">
        <f t="shared" si="23"/>
        <v>660</v>
      </c>
      <c r="CO63" s="1">
        <f t="shared" si="24"/>
        <v>126.00000000000001</v>
      </c>
    </row>
    <row r="64" spans="6:93" ht="15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 t="s">
        <v>188</v>
      </c>
      <c r="R64" s="113">
        <f>IF(R61&gt;=77400,+R61-77400,0)</f>
        <v>0</v>
      </c>
      <c r="S64" s="113">
        <f>IF(S61&gt;=77400,+S61-77400,0)</f>
        <v>0</v>
      </c>
      <c r="T64" s="113">
        <f>IF(T61&gt;=77400,+T61-77400,0)</f>
        <v>0</v>
      </c>
      <c r="U64" s="113">
        <f>IF(U61&gt;=77400,+U61-77400,0)</f>
        <v>0</v>
      </c>
      <c r="V64" s="1"/>
      <c r="W64" s="113">
        <f>IF(W61&gt;=38700,+W61-38700,0)</f>
        <v>0</v>
      </c>
      <c r="X64" s="113">
        <f>IF(X61&gt;=38700,+X61-38700,0)</f>
        <v>0</v>
      </c>
      <c r="Y64" s="113">
        <f>IF(Y61&gt;=38700,+Y61-38700,0)</f>
        <v>0</v>
      </c>
      <c r="Z64" s="113">
        <f>IF(Z61&gt;=38700,+Z61-38700,0)</f>
        <v>0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>
        <f t="shared" si="12"/>
        <v>3075</v>
      </c>
      <c r="AR64" s="1">
        <f t="shared" si="1"/>
        <v>1045.5</v>
      </c>
      <c r="AS64" s="1">
        <f t="shared" si="2"/>
        <v>1230</v>
      </c>
      <c r="AT64" s="1">
        <f t="shared" si="3"/>
        <v>1383.75</v>
      </c>
      <c r="AU64" s="1">
        <f t="shared" si="0"/>
        <v>234.9915</v>
      </c>
      <c r="BB64" s="1"/>
      <c r="BC64" s="1"/>
      <c r="BD64" s="1"/>
      <c r="BE64" s="1"/>
      <c r="BF64" s="1"/>
      <c r="BG64" s="1">
        <f t="shared" si="13"/>
        <v>3075</v>
      </c>
      <c r="BH64" s="1">
        <f t="shared" si="4"/>
        <v>1045.5</v>
      </c>
      <c r="BI64" s="1">
        <f t="shared" si="5"/>
        <v>1230</v>
      </c>
      <c r="BJ64" s="1">
        <f t="shared" si="6"/>
        <v>1383.75</v>
      </c>
      <c r="BK64" s="1">
        <f t="shared" si="7"/>
        <v>235.23749999999998</v>
      </c>
      <c r="BR64" s="1"/>
      <c r="BS64" s="1"/>
      <c r="BT64" s="1"/>
      <c r="BU64" s="1"/>
      <c r="BV64" s="1"/>
      <c r="BW64" s="1">
        <f t="shared" si="17"/>
        <v>6100</v>
      </c>
      <c r="BX64" s="1">
        <f t="shared" si="8"/>
        <v>570.35</v>
      </c>
      <c r="BY64" s="1">
        <f t="shared" si="14"/>
        <v>671</v>
      </c>
      <c r="BZ64" s="1">
        <f t="shared" si="25"/>
        <v>128.1</v>
      </c>
      <c r="CG64" s="1"/>
      <c r="CH64" s="1"/>
      <c r="CI64" s="1"/>
      <c r="CJ64" s="1"/>
      <c r="CK64" s="1"/>
      <c r="CL64" s="1">
        <f t="shared" si="16"/>
        <v>6100</v>
      </c>
      <c r="CM64" s="1">
        <f t="shared" si="22"/>
        <v>570.35</v>
      </c>
      <c r="CN64" s="1">
        <f t="shared" si="23"/>
        <v>671</v>
      </c>
      <c r="CO64" s="1">
        <f t="shared" si="24"/>
        <v>128.1</v>
      </c>
    </row>
    <row r="65" spans="6:93" ht="15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 t="s">
        <v>189</v>
      </c>
      <c r="R65" s="1">
        <f>R64*0.15</f>
        <v>0</v>
      </c>
      <c r="S65" s="1">
        <f>S64*0.15</f>
        <v>0</v>
      </c>
      <c r="T65" s="1">
        <f>T64*0.15</f>
        <v>0</v>
      </c>
      <c r="U65" s="1">
        <f>U64*0.15</f>
        <v>0</v>
      </c>
      <c r="V65" s="1"/>
      <c r="W65" s="1">
        <f>W64*0.15</f>
        <v>0</v>
      </c>
      <c r="X65" s="1">
        <f>X64*0.15</f>
        <v>0</v>
      </c>
      <c r="Y65" s="1">
        <f>Y64*0.15</f>
        <v>0</v>
      </c>
      <c r="Z65" s="1">
        <f>Z64*0.15</f>
        <v>0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>
        <f t="shared" si="12"/>
        <v>3125</v>
      </c>
      <c r="AR65" s="1">
        <f t="shared" si="1"/>
        <v>1062.5</v>
      </c>
      <c r="AS65" s="1">
        <f t="shared" si="2"/>
        <v>1250</v>
      </c>
      <c r="AT65" s="1">
        <f t="shared" si="3"/>
        <v>1406.25</v>
      </c>
      <c r="AU65" s="1">
        <f t="shared" si="0"/>
        <v>238.8125</v>
      </c>
      <c r="BB65" s="1"/>
      <c r="BC65" s="1"/>
      <c r="BD65" s="1"/>
      <c r="BE65" s="1"/>
      <c r="BF65" s="1"/>
      <c r="BG65" s="1">
        <f t="shared" si="13"/>
        <v>3125</v>
      </c>
      <c r="BH65" s="1">
        <f t="shared" si="4"/>
        <v>1062.5</v>
      </c>
      <c r="BI65" s="1">
        <f t="shared" si="5"/>
        <v>1250</v>
      </c>
      <c r="BJ65" s="1">
        <f t="shared" si="6"/>
        <v>1406.25</v>
      </c>
      <c r="BK65" s="1">
        <f t="shared" si="7"/>
        <v>239.0625</v>
      </c>
      <c r="BR65" s="1"/>
      <c r="BS65" s="1"/>
      <c r="BT65" s="1"/>
      <c r="BU65" s="1"/>
      <c r="BV65" s="1"/>
      <c r="BW65" s="1">
        <f t="shared" si="17"/>
        <v>6200</v>
      </c>
      <c r="BX65" s="1">
        <f t="shared" si="8"/>
        <v>579.7</v>
      </c>
      <c r="BY65" s="1">
        <f t="shared" si="14"/>
        <v>682</v>
      </c>
      <c r="BZ65" s="1">
        <f t="shared" si="25"/>
        <v>130.20000000000002</v>
      </c>
      <c r="CG65" s="1"/>
      <c r="CH65" s="1"/>
      <c r="CI65" s="1"/>
      <c r="CJ65" s="1"/>
      <c r="CK65" s="1"/>
      <c r="CL65" s="1">
        <f t="shared" si="16"/>
        <v>6200</v>
      </c>
      <c r="CM65" s="1">
        <f t="shared" si="22"/>
        <v>579.7</v>
      </c>
      <c r="CN65" s="1">
        <f t="shared" si="23"/>
        <v>682</v>
      </c>
      <c r="CO65" s="1">
        <f t="shared" si="24"/>
        <v>130.20000000000002</v>
      </c>
    </row>
    <row r="66" spans="1:93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 t="s">
        <v>190</v>
      </c>
      <c r="R66" s="1">
        <f>IF(R61&lt;=0,0,+R63+R65)</f>
        <v>0</v>
      </c>
      <c r="S66" s="1">
        <f>IF(S61&lt;=0,0,+S63+S65)</f>
        <v>0</v>
      </c>
      <c r="T66" s="1">
        <f>IF(T61&lt;=0,0,+T63+T65)</f>
        <v>0</v>
      </c>
      <c r="U66" s="1">
        <f>IF(U61&lt;=0,0,+U63+U65)</f>
        <v>0</v>
      </c>
      <c r="V66" s="1"/>
      <c r="W66" s="1">
        <f>IF(W61&lt;=0,0,+W63+W65)</f>
        <v>0</v>
      </c>
      <c r="X66" s="1">
        <f>IF(X61&lt;=0,0,+X63+X65)</f>
        <v>0</v>
      </c>
      <c r="Y66" s="1">
        <f>IF(Y61&lt;=0,0,+Y63+Y65)</f>
        <v>0</v>
      </c>
      <c r="Z66" s="1">
        <f>IF(Z61&lt;=0,0,+Z63+Z65)</f>
        <v>0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>
        <f t="shared" si="12"/>
        <v>3175</v>
      </c>
      <c r="AR66" s="1">
        <f t="shared" si="1"/>
        <v>1079.5</v>
      </c>
      <c r="AS66" s="1">
        <f t="shared" si="2"/>
        <v>1270</v>
      </c>
      <c r="AT66" s="1">
        <f t="shared" si="3"/>
        <v>1428.75</v>
      </c>
      <c r="AU66" s="1">
        <f t="shared" si="0"/>
        <v>242.6335</v>
      </c>
      <c r="BB66" s="1"/>
      <c r="BC66" s="1"/>
      <c r="BD66" s="1"/>
      <c r="BE66" s="1"/>
      <c r="BF66" s="1"/>
      <c r="BG66" s="1">
        <f t="shared" si="13"/>
        <v>3175</v>
      </c>
      <c r="BH66" s="1">
        <f t="shared" si="4"/>
        <v>1079.5</v>
      </c>
      <c r="BI66" s="1">
        <f t="shared" si="5"/>
        <v>1270</v>
      </c>
      <c r="BJ66" s="1">
        <f t="shared" si="6"/>
        <v>1428.75</v>
      </c>
      <c r="BK66" s="1">
        <f t="shared" si="7"/>
        <v>242.8875</v>
      </c>
      <c r="BR66" s="1"/>
      <c r="BS66" s="1"/>
      <c r="BT66" s="1"/>
      <c r="BU66" s="1"/>
      <c r="BV66" s="1"/>
      <c r="BW66" s="1">
        <f t="shared" si="17"/>
        <v>6300</v>
      </c>
      <c r="BX66" s="1">
        <f t="shared" si="8"/>
        <v>589.05</v>
      </c>
      <c r="BY66" s="1">
        <f t="shared" si="14"/>
        <v>693</v>
      </c>
      <c r="BZ66" s="1">
        <f t="shared" si="25"/>
        <v>132.3</v>
      </c>
      <c r="CG66" s="1"/>
      <c r="CH66" s="1"/>
      <c r="CI66" s="1"/>
      <c r="CJ66" s="1"/>
      <c r="CK66" s="1"/>
      <c r="CL66" s="1">
        <f t="shared" si="16"/>
        <v>6300</v>
      </c>
      <c r="CM66" s="1">
        <f t="shared" si="22"/>
        <v>589.05</v>
      </c>
      <c r="CN66" s="1">
        <f t="shared" si="23"/>
        <v>693</v>
      </c>
      <c r="CO66" s="1">
        <f t="shared" si="24"/>
        <v>132.3</v>
      </c>
    </row>
    <row r="67" spans="1:93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>
        <f t="shared" si="12"/>
        <v>3225</v>
      </c>
      <c r="AR67" s="1">
        <f t="shared" si="1"/>
        <v>1096.5</v>
      </c>
      <c r="AS67" s="1">
        <f t="shared" si="2"/>
        <v>1290</v>
      </c>
      <c r="AT67" s="1">
        <f t="shared" si="3"/>
        <v>1451.25</v>
      </c>
      <c r="AU67" s="1">
        <f aca="true" t="shared" si="26" ref="AU67:AU130">(AQ67)*0.07642</f>
        <v>246.4545</v>
      </c>
      <c r="BB67" s="1"/>
      <c r="BC67" s="1"/>
      <c r="BD67" s="1"/>
      <c r="BE67" s="1"/>
      <c r="BF67" s="1"/>
      <c r="BG67" s="1">
        <f t="shared" si="13"/>
        <v>3225</v>
      </c>
      <c r="BH67" s="1">
        <f t="shared" si="4"/>
        <v>1096.5</v>
      </c>
      <c r="BI67" s="1">
        <f t="shared" si="5"/>
        <v>1290</v>
      </c>
      <c r="BJ67" s="1">
        <f t="shared" si="6"/>
        <v>1451.25</v>
      </c>
      <c r="BK67" s="1">
        <f t="shared" si="7"/>
        <v>246.7125</v>
      </c>
      <c r="BR67" s="1"/>
      <c r="BS67" s="1"/>
      <c r="BT67" s="1"/>
      <c r="BU67" s="1"/>
      <c r="BV67" s="1"/>
      <c r="BW67" s="1">
        <f t="shared" si="17"/>
        <v>6400</v>
      </c>
      <c r="BX67" s="1">
        <f t="shared" si="8"/>
        <v>598.4</v>
      </c>
      <c r="BY67" s="1">
        <f t="shared" si="14"/>
        <v>704</v>
      </c>
      <c r="BZ67" s="1">
        <f t="shared" si="25"/>
        <v>134.4</v>
      </c>
      <c r="CG67" s="1"/>
      <c r="CH67" s="1"/>
      <c r="CI67" s="1"/>
      <c r="CJ67" s="1"/>
      <c r="CK67" s="1"/>
      <c r="CL67" s="1">
        <f t="shared" si="16"/>
        <v>6400</v>
      </c>
      <c r="CM67" s="1">
        <f t="shared" si="22"/>
        <v>598.4</v>
      </c>
      <c r="CN67" s="1">
        <f t="shared" si="23"/>
        <v>704</v>
      </c>
      <c r="CO67" s="1">
        <f t="shared" si="24"/>
        <v>134.4</v>
      </c>
    </row>
    <row r="68" spans="1:93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>
        <f t="shared" si="12"/>
        <v>3275</v>
      </c>
      <c r="AR68" s="1">
        <f aca="true" t="shared" si="27" ref="AR68:AR131">(AQ68)*0.34</f>
        <v>1113.5</v>
      </c>
      <c r="AS68" s="1">
        <f aca="true" t="shared" si="28" ref="AS68:AS131">(AQ68)*0.4</f>
        <v>1310</v>
      </c>
      <c r="AT68" s="1">
        <f aca="true" t="shared" si="29" ref="AT68:AT131">(AQ68)*0.45</f>
        <v>1473.75</v>
      </c>
      <c r="AU68" s="1">
        <f t="shared" si="26"/>
        <v>250.2755</v>
      </c>
      <c r="BB68" s="1"/>
      <c r="BC68" s="1"/>
      <c r="BD68" s="1"/>
      <c r="BE68" s="1"/>
      <c r="BF68" s="1"/>
      <c r="BG68" s="1">
        <f t="shared" si="13"/>
        <v>3275</v>
      </c>
      <c r="BH68" s="1">
        <f aca="true" t="shared" si="30" ref="BH68:BH131">(BG68)*0.34</f>
        <v>1113.5</v>
      </c>
      <c r="BI68" s="1">
        <f aca="true" t="shared" si="31" ref="BI68:BI131">(BG68)*0.4</f>
        <v>1310</v>
      </c>
      <c r="BJ68" s="1">
        <f aca="true" t="shared" si="32" ref="BJ68:BJ131">(BG68)*0.45</f>
        <v>1473.75</v>
      </c>
      <c r="BK68" s="1">
        <f aca="true" t="shared" si="33" ref="BK68:BK131">(BG68)*0.0765</f>
        <v>250.5375</v>
      </c>
      <c r="BR68" s="1"/>
      <c r="BS68" s="1"/>
      <c r="BT68" s="1"/>
      <c r="BU68" s="1"/>
      <c r="BV68" s="1"/>
      <c r="BW68" s="1">
        <f t="shared" si="17"/>
        <v>6500</v>
      </c>
      <c r="BX68" s="1">
        <f aca="true" t="shared" si="34" ref="BX68:BX119">BW68*0.0935</f>
        <v>607.75</v>
      </c>
      <c r="BY68" s="1">
        <f t="shared" si="14"/>
        <v>715</v>
      </c>
      <c r="BZ68" s="1">
        <v>136</v>
      </c>
      <c r="CG68" s="1"/>
      <c r="CH68" s="1"/>
      <c r="CI68" s="1"/>
      <c r="CJ68" s="1"/>
      <c r="CK68" s="1"/>
      <c r="CL68" s="1">
        <f t="shared" si="16"/>
        <v>6500</v>
      </c>
      <c r="CM68" s="1">
        <f aca="true" t="shared" si="35" ref="CM68:CM99">CL68*0.0935</f>
        <v>607.75</v>
      </c>
      <c r="CN68" s="1">
        <f aca="true" t="shared" si="36" ref="CN68:CN99">CL68*0.11</f>
        <v>715</v>
      </c>
      <c r="CO68" s="1">
        <v>136</v>
      </c>
    </row>
    <row r="69" spans="1:93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 t="s">
        <v>49</v>
      </c>
      <c r="R69" s="1">
        <f>IF('Tax Planner'!B46&gt;('Tax Planner'!B30+'Tax Planner'!B31),R57,R66)</f>
        <v>0</v>
      </c>
      <c r="S69" s="1">
        <f>IF('Tax Planner'!C46&gt;('Tax Planner'!C30+'Tax Planner'!C31),S57,S66)</f>
        <v>0</v>
      </c>
      <c r="T69" s="1">
        <f>IF('Tax Planner'!D46&gt;('Tax Planner'!D30+'Tax Planner'!D31),T57,T66)</f>
        <v>0</v>
      </c>
      <c r="U69" s="1">
        <f>IF('Tax Planner'!E46&gt;('Tax Planner'!E30+'Tax Planner'!E31),U57,U66)</f>
        <v>0</v>
      </c>
      <c r="V69" s="1"/>
      <c r="W69" s="1">
        <f>IF('Tax Planner'!B46&gt;('Tax Planner'!B30+'Tax Planner'!B31),W57,W66)</f>
        <v>0</v>
      </c>
      <c r="X69" s="1">
        <f>IF('Tax Planner'!C46&gt;('Tax Planner'!C30+'Tax Planner'!C31),X57,X66)</f>
        <v>0</v>
      </c>
      <c r="Y69" s="1">
        <f>IF('Tax Planner'!D46&gt;('Tax Planner'!D30+'Tax Planner'!D31),Y57,Y66)</f>
        <v>0</v>
      </c>
      <c r="Z69" s="1">
        <f>IF('Tax Planner'!E46&gt;('Tax Planner'!E30+'Tax Planner'!E31),Z57,Z66)</f>
        <v>0</v>
      </c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>
        <f aca="true" t="shared" si="37" ref="AQ69:AQ132">AQ68+50</f>
        <v>3325</v>
      </c>
      <c r="AR69" s="1">
        <f t="shared" si="27"/>
        <v>1130.5</v>
      </c>
      <c r="AS69" s="1">
        <f t="shared" si="28"/>
        <v>1330</v>
      </c>
      <c r="AT69" s="1">
        <f t="shared" si="29"/>
        <v>1496.25</v>
      </c>
      <c r="AU69" s="1">
        <f t="shared" si="26"/>
        <v>254.09650000000002</v>
      </c>
      <c r="BB69" s="1"/>
      <c r="BC69" s="1"/>
      <c r="BD69" s="1"/>
      <c r="BE69" s="1"/>
      <c r="BF69" s="1"/>
      <c r="BG69" s="1">
        <f aca="true" t="shared" si="38" ref="BG69:BG132">BG68+50</f>
        <v>3325</v>
      </c>
      <c r="BH69" s="1">
        <f t="shared" si="30"/>
        <v>1130.5</v>
      </c>
      <c r="BI69" s="1">
        <f t="shared" si="31"/>
        <v>1330</v>
      </c>
      <c r="BJ69" s="1">
        <f t="shared" si="32"/>
        <v>1496.25</v>
      </c>
      <c r="BK69" s="1">
        <f t="shared" si="33"/>
        <v>254.36249999999998</v>
      </c>
      <c r="BR69" s="1"/>
      <c r="BS69" s="1"/>
      <c r="BT69" s="1"/>
      <c r="BU69" s="1"/>
      <c r="BV69" s="1"/>
      <c r="BW69" s="1">
        <f t="shared" si="17"/>
        <v>6600</v>
      </c>
      <c r="BX69" s="1">
        <f t="shared" si="34"/>
        <v>617.1</v>
      </c>
      <c r="BY69" s="1">
        <f aca="true" t="shared" si="39" ref="BY69:BY132">BW69*0.11</f>
        <v>726</v>
      </c>
      <c r="BZ69" s="1">
        <v>136</v>
      </c>
      <c r="CG69" s="1"/>
      <c r="CH69" s="1"/>
      <c r="CI69" s="1"/>
      <c r="CJ69" s="1"/>
      <c r="CK69" s="1"/>
      <c r="CL69" s="1">
        <f aca="true" t="shared" si="40" ref="CL69:CL132">CL68+100</f>
        <v>6600</v>
      </c>
      <c r="CM69" s="1">
        <f t="shared" si="35"/>
        <v>617.1</v>
      </c>
      <c r="CN69" s="1">
        <f t="shared" si="36"/>
        <v>726</v>
      </c>
      <c r="CO69" s="1">
        <v>136</v>
      </c>
    </row>
    <row r="70" spans="1:93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 t="s">
        <v>176</v>
      </c>
      <c r="R70" s="1"/>
      <c r="S70" s="1"/>
      <c r="T70" s="1"/>
      <c r="U70" s="1"/>
      <c r="V70" s="1"/>
      <c r="W70" s="1"/>
      <c r="X70" s="1"/>
      <c r="Y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>
        <f t="shared" si="37"/>
        <v>3375</v>
      </c>
      <c r="AR70" s="1">
        <f t="shared" si="27"/>
        <v>1147.5</v>
      </c>
      <c r="AS70" s="1">
        <f t="shared" si="28"/>
        <v>1350</v>
      </c>
      <c r="AT70" s="1">
        <f t="shared" si="29"/>
        <v>1518.75</v>
      </c>
      <c r="AU70" s="1">
        <f t="shared" si="26"/>
        <v>257.9175</v>
      </c>
      <c r="BB70" s="1"/>
      <c r="BC70" s="1"/>
      <c r="BD70" s="1"/>
      <c r="BE70" s="1"/>
      <c r="BF70" s="1"/>
      <c r="BG70" s="1">
        <f t="shared" si="38"/>
        <v>3375</v>
      </c>
      <c r="BH70" s="1">
        <f t="shared" si="30"/>
        <v>1147.5</v>
      </c>
      <c r="BI70" s="1">
        <f t="shared" si="31"/>
        <v>1350</v>
      </c>
      <c r="BJ70" s="1">
        <f t="shared" si="32"/>
        <v>1518.75</v>
      </c>
      <c r="BK70" s="1">
        <f t="shared" si="33"/>
        <v>258.1875</v>
      </c>
      <c r="BR70" s="1"/>
      <c r="BS70" s="1"/>
      <c r="BT70" s="1"/>
      <c r="BU70" s="1"/>
      <c r="BV70" s="1"/>
      <c r="BW70" s="1">
        <f aca="true" t="shared" si="41" ref="BW70:BW133">BW69+100</f>
        <v>6700</v>
      </c>
      <c r="BX70" s="1">
        <f t="shared" si="34"/>
        <v>626.45</v>
      </c>
      <c r="BY70" s="1">
        <f t="shared" si="39"/>
        <v>737</v>
      </c>
      <c r="BZ70" s="1">
        <v>136</v>
      </c>
      <c r="CG70" s="1"/>
      <c r="CH70" s="1"/>
      <c r="CI70" s="1"/>
      <c r="CJ70" s="1"/>
      <c r="CK70" s="1"/>
      <c r="CL70" s="1">
        <f t="shared" si="40"/>
        <v>6700</v>
      </c>
      <c r="CM70" s="1">
        <f t="shared" si="35"/>
        <v>626.45</v>
      </c>
      <c r="CN70" s="1">
        <f t="shared" si="36"/>
        <v>737</v>
      </c>
      <c r="CO70" s="1">
        <v>136</v>
      </c>
    </row>
    <row r="71" spans="1:93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8" t="s">
        <v>9</v>
      </c>
      <c r="T71" s="1">
        <v>1995</v>
      </c>
      <c r="U71" s="1">
        <v>1996</v>
      </c>
      <c r="V71" s="1">
        <v>1997</v>
      </c>
      <c r="W71" s="1">
        <v>1998</v>
      </c>
      <c r="X71" s="1">
        <v>1999</v>
      </c>
      <c r="Y71" s="1">
        <v>2000</v>
      </c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>
        <f t="shared" si="37"/>
        <v>3425</v>
      </c>
      <c r="AR71" s="1">
        <f t="shared" si="27"/>
        <v>1164.5</v>
      </c>
      <c r="AS71" s="1">
        <f t="shared" si="28"/>
        <v>1370</v>
      </c>
      <c r="AT71" s="1">
        <f t="shared" si="29"/>
        <v>1541.25</v>
      </c>
      <c r="AU71" s="1">
        <f t="shared" si="26"/>
        <v>261.7385</v>
      </c>
      <c r="BB71" s="1"/>
      <c r="BC71" s="1"/>
      <c r="BD71" s="1"/>
      <c r="BE71" s="1"/>
      <c r="BF71" s="1"/>
      <c r="BG71" s="1">
        <f t="shared" si="38"/>
        <v>3425</v>
      </c>
      <c r="BH71" s="1">
        <f t="shared" si="30"/>
        <v>1164.5</v>
      </c>
      <c r="BI71" s="1">
        <f t="shared" si="31"/>
        <v>1370</v>
      </c>
      <c r="BJ71" s="1">
        <f t="shared" si="32"/>
        <v>1541.25</v>
      </c>
      <c r="BK71" s="1">
        <f t="shared" si="33"/>
        <v>262.0125</v>
      </c>
      <c r="BR71" s="1"/>
      <c r="BS71" s="1"/>
      <c r="BT71" s="1"/>
      <c r="BU71" s="1"/>
      <c r="BV71" s="1"/>
      <c r="BW71" s="1">
        <f t="shared" si="41"/>
        <v>6800</v>
      </c>
      <c r="BX71" s="1">
        <f t="shared" si="34"/>
        <v>635.8</v>
      </c>
      <c r="BY71" s="1">
        <f t="shared" si="39"/>
        <v>748</v>
      </c>
      <c r="BZ71" s="1">
        <v>136</v>
      </c>
      <c r="CG71" s="1"/>
      <c r="CH71" s="1"/>
      <c r="CI71" s="1"/>
      <c r="CJ71" s="1"/>
      <c r="CK71" s="1"/>
      <c r="CL71" s="1">
        <f t="shared" si="40"/>
        <v>6800</v>
      </c>
      <c r="CM71" s="1">
        <f t="shared" si="35"/>
        <v>635.8</v>
      </c>
      <c r="CN71" s="1">
        <f t="shared" si="36"/>
        <v>748</v>
      </c>
      <c r="CO71" s="1">
        <v>136</v>
      </c>
    </row>
    <row r="72" spans="1:93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 t="s">
        <v>14</v>
      </c>
      <c r="T72" s="1">
        <v>2500</v>
      </c>
      <c r="U72" s="1">
        <v>2550</v>
      </c>
      <c r="V72" s="1">
        <v>2650</v>
      </c>
      <c r="W72" s="1">
        <v>2700</v>
      </c>
      <c r="X72" s="1">
        <v>2750</v>
      </c>
      <c r="Y72" s="1">
        <v>2800</v>
      </c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>
        <f t="shared" si="37"/>
        <v>3475</v>
      </c>
      <c r="AR72" s="1">
        <f t="shared" si="27"/>
        <v>1181.5</v>
      </c>
      <c r="AS72" s="1">
        <f t="shared" si="28"/>
        <v>1390</v>
      </c>
      <c r="AT72" s="1">
        <f t="shared" si="29"/>
        <v>1563.75</v>
      </c>
      <c r="AU72" s="1">
        <f t="shared" si="26"/>
        <v>265.5595</v>
      </c>
      <c r="BB72" s="1"/>
      <c r="BC72" s="1"/>
      <c r="BD72" s="1"/>
      <c r="BE72" s="1"/>
      <c r="BF72" s="1"/>
      <c r="BG72" s="1">
        <f t="shared" si="38"/>
        <v>3475</v>
      </c>
      <c r="BH72" s="1">
        <f t="shared" si="30"/>
        <v>1181.5</v>
      </c>
      <c r="BI72" s="1">
        <f t="shared" si="31"/>
        <v>1390</v>
      </c>
      <c r="BJ72" s="1">
        <f t="shared" si="32"/>
        <v>1563.75</v>
      </c>
      <c r="BK72" s="1">
        <f t="shared" si="33"/>
        <v>265.8375</v>
      </c>
      <c r="BR72" s="1"/>
      <c r="BS72" s="1"/>
      <c r="BT72" s="1"/>
      <c r="BU72" s="1"/>
      <c r="BV72" s="1"/>
      <c r="BW72" s="1">
        <f t="shared" si="41"/>
        <v>6900</v>
      </c>
      <c r="BX72" s="1">
        <f t="shared" si="34"/>
        <v>645.15</v>
      </c>
      <c r="BY72" s="1">
        <f t="shared" si="39"/>
        <v>759</v>
      </c>
      <c r="BZ72" s="1">
        <v>136</v>
      </c>
      <c r="CG72" s="1"/>
      <c r="CH72" s="1"/>
      <c r="CI72" s="1"/>
      <c r="CJ72" s="1"/>
      <c r="CK72" s="1"/>
      <c r="CL72" s="1">
        <f t="shared" si="40"/>
        <v>6900</v>
      </c>
      <c r="CM72" s="1">
        <f t="shared" si="35"/>
        <v>645.15</v>
      </c>
      <c r="CN72" s="1">
        <f t="shared" si="36"/>
        <v>759</v>
      </c>
      <c r="CO72" s="1">
        <v>136</v>
      </c>
    </row>
    <row r="73" spans="1:93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 t="s">
        <v>19</v>
      </c>
      <c r="T73" s="1"/>
      <c r="U73" s="1">
        <v>176950</v>
      </c>
      <c r="V73" s="1">
        <v>181800</v>
      </c>
      <c r="W73" s="1">
        <v>186800</v>
      </c>
      <c r="X73" s="1"/>
      <c r="Y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>
        <f t="shared" si="37"/>
        <v>3525</v>
      </c>
      <c r="AR73" s="1">
        <f t="shared" si="27"/>
        <v>1198.5</v>
      </c>
      <c r="AS73" s="1">
        <f t="shared" si="28"/>
        <v>1410</v>
      </c>
      <c r="AT73" s="1">
        <f t="shared" si="29"/>
        <v>1586.25</v>
      </c>
      <c r="AU73" s="1">
        <f t="shared" si="26"/>
        <v>269.3805</v>
      </c>
      <c r="BB73" s="1"/>
      <c r="BC73" s="1"/>
      <c r="BD73" s="1"/>
      <c r="BE73" s="1"/>
      <c r="BF73" s="1"/>
      <c r="BG73" s="1">
        <f t="shared" si="38"/>
        <v>3525</v>
      </c>
      <c r="BH73" s="1">
        <f t="shared" si="30"/>
        <v>1198.5</v>
      </c>
      <c r="BI73" s="1">
        <f t="shared" si="31"/>
        <v>1410</v>
      </c>
      <c r="BJ73" s="1">
        <f t="shared" si="32"/>
        <v>1586.25</v>
      </c>
      <c r="BK73" s="1">
        <f t="shared" si="33"/>
        <v>269.6625</v>
      </c>
      <c r="BR73" s="1"/>
      <c r="BS73" s="1"/>
      <c r="BT73" s="1"/>
      <c r="BU73" s="1"/>
      <c r="BV73" s="1"/>
      <c r="BW73" s="1">
        <f t="shared" si="41"/>
        <v>7000</v>
      </c>
      <c r="BX73" s="1">
        <f t="shared" si="34"/>
        <v>654.5</v>
      </c>
      <c r="BY73" s="1">
        <f t="shared" si="39"/>
        <v>770</v>
      </c>
      <c r="BZ73" s="1">
        <v>136</v>
      </c>
      <c r="CG73" s="1"/>
      <c r="CH73" s="1"/>
      <c r="CI73" s="1"/>
      <c r="CJ73" s="1"/>
      <c r="CK73" s="1"/>
      <c r="CL73" s="1">
        <f t="shared" si="40"/>
        <v>7000</v>
      </c>
      <c r="CM73" s="1">
        <f t="shared" si="35"/>
        <v>654.5</v>
      </c>
      <c r="CN73" s="1">
        <f t="shared" si="36"/>
        <v>770</v>
      </c>
      <c r="CO73" s="1">
        <v>136</v>
      </c>
    </row>
    <row r="74" spans="1:93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 t="s">
        <v>23</v>
      </c>
      <c r="T74" s="1"/>
      <c r="U74" s="1">
        <v>117950</v>
      </c>
      <c r="V74" s="1">
        <v>121200</v>
      </c>
      <c r="W74" s="1">
        <v>124500</v>
      </c>
      <c r="X74" s="1"/>
      <c r="Y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>
        <f t="shared" si="37"/>
        <v>3575</v>
      </c>
      <c r="AR74" s="1">
        <f t="shared" si="27"/>
        <v>1215.5</v>
      </c>
      <c r="AS74" s="1">
        <f t="shared" si="28"/>
        <v>1430</v>
      </c>
      <c r="AT74" s="1">
        <f t="shared" si="29"/>
        <v>1608.75</v>
      </c>
      <c r="AU74" s="1">
        <f t="shared" si="26"/>
        <v>273.2015</v>
      </c>
      <c r="BB74" s="1"/>
      <c r="BC74" s="1"/>
      <c r="BD74" s="1"/>
      <c r="BE74" s="1"/>
      <c r="BF74" s="1"/>
      <c r="BG74" s="1">
        <f t="shared" si="38"/>
        <v>3575</v>
      </c>
      <c r="BH74" s="1">
        <f t="shared" si="30"/>
        <v>1215.5</v>
      </c>
      <c r="BI74" s="1">
        <f t="shared" si="31"/>
        <v>1430</v>
      </c>
      <c r="BJ74" s="1">
        <f t="shared" si="32"/>
        <v>1608.75</v>
      </c>
      <c r="BK74" s="1">
        <f t="shared" si="33"/>
        <v>273.4875</v>
      </c>
      <c r="BR74" s="1"/>
      <c r="BS74" s="1"/>
      <c r="BT74" s="1"/>
      <c r="BU74" s="1"/>
      <c r="BV74" s="1"/>
      <c r="BW74" s="1">
        <f t="shared" si="41"/>
        <v>7100</v>
      </c>
      <c r="BX74" s="1">
        <f t="shared" si="34"/>
        <v>663.85</v>
      </c>
      <c r="BY74" s="1">
        <f t="shared" si="39"/>
        <v>781</v>
      </c>
      <c r="BZ74" s="1">
        <v>136</v>
      </c>
      <c r="CG74" s="1"/>
      <c r="CH74" s="1"/>
      <c r="CI74" s="1"/>
      <c r="CJ74" s="1"/>
      <c r="CK74" s="1"/>
      <c r="CL74" s="1">
        <f t="shared" si="40"/>
        <v>7100</v>
      </c>
      <c r="CM74" s="1">
        <f t="shared" si="35"/>
        <v>663.85</v>
      </c>
      <c r="CN74" s="1">
        <f t="shared" si="36"/>
        <v>781</v>
      </c>
      <c r="CO74" s="1">
        <v>136</v>
      </c>
    </row>
    <row r="75" spans="1:93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 t="s">
        <v>31</v>
      </c>
      <c r="T75" s="1">
        <v>6550</v>
      </c>
      <c r="U75" s="1">
        <v>6700</v>
      </c>
      <c r="V75" s="1">
        <v>6900</v>
      </c>
      <c r="W75" s="1">
        <v>7100</v>
      </c>
      <c r="X75" s="1">
        <v>7200</v>
      </c>
      <c r="Y75" s="1">
        <v>7350</v>
      </c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>
        <f t="shared" si="37"/>
        <v>3625</v>
      </c>
      <c r="AR75" s="1">
        <f t="shared" si="27"/>
        <v>1232.5</v>
      </c>
      <c r="AS75" s="1">
        <f t="shared" si="28"/>
        <v>1450</v>
      </c>
      <c r="AT75" s="1">
        <f t="shared" si="29"/>
        <v>1631.25</v>
      </c>
      <c r="AU75" s="1">
        <f t="shared" si="26"/>
        <v>277.0225</v>
      </c>
      <c r="BB75" s="1"/>
      <c r="BC75" s="1"/>
      <c r="BD75" s="1"/>
      <c r="BE75" s="1"/>
      <c r="BF75" s="1"/>
      <c r="BG75" s="1">
        <f t="shared" si="38"/>
        <v>3625</v>
      </c>
      <c r="BH75" s="1">
        <f t="shared" si="30"/>
        <v>1232.5</v>
      </c>
      <c r="BI75" s="1">
        <f t="shared" si="31"/>
        <v>1450</v>
      </c>
      <c r="BJ75" s="1">
        <f t="shared" si="32"/>
        <v>1631.25</v>
      </c>
      <c r="BK75" s="1">
        <f t="shared" si="33"/>
        <v>277.3125</v>
      </c>
      <c r="BR75" s="1"/>
      <c r="BS75" s="1"/>
      <c r="BT75" s="1"/>
      <c r="BU75" s="1"/>
      <c r="BV75" s="1"/>
      <c r="BW75" s="1">
        <f t="shared" si="41"/>
        <v>7200</v>
      </c>
      <c r="BX75" s="1">
        <f t="shared" si="34"/>
        <v>673.2</v>
      </c>
      <c r="BY75" s="1">
        <f t="shared" si="39"/>
        <v>792</v>
      </c>
      <c r="BZ75" s="1">
        <v>136</v>
      </c>
      <c r="CG75" s="1"/>
      <c r="CH75" s="1"/>
      <c r="CI75" s="1"/>
      <c r="CJ75" s="1"/>
      <c r="CK75" s="1"/>
      <c r="CL75" s="1">
        <f t="shared" si="40"/>
        <v>7200</v>
      </c>
      <c r="CM75" s="1">
        <f t="shared" si="35"/>
        <v>673.2</v>
      </c>
      <c r="CN75" s="1">
        <f t="shared" si="36"/>
        <v>792</v>
      </c>
      <c r="CO75" s="1">
        <v>136</v>
      </c>
    </row>
    <row r="76" spans="1:93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 t="s">
        <v>37</v>
      </c>
      <c r="T76" s="1"/>
      <c r="U76" s="1">
        <v>4000</v>
      </c>
      <c r="V76" s="1">
        <v>4150</v>
      </c>
      <c r="W76" s="1">
        <v>4250</v>
      </c>
      <c r="X76" s="1">
        <v>4300</v>
      </c>
      <c r="Y76" s="1">
        <v>4400</v>
      </c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>
        <f t="shared" si="37"/>
        <v>3675</v>
      </c>
      <c r="AR76" s="1">
        <f t="shared" si="27"/>
        <v>1249.5</v>
      </c>
      <c r="AS76" s="1">
        <f t="shared" si="28"/>
        <v>1470</v>
      </c>
      <c r="AT76" s="1">
        <f t="shared" si="29"/>
        <v>1653.75</v>
      </c>
      <c r="AU76" s="1">
        <f t="shared" si="26"/>
        <v>280.8435</v>
      </c>
      <c r="BB76" s="1"/>
      <c r="BC76" s="1"/>
      <c r="BD76" s="1"/>
      <c r="BE76" s="1"/>
      <c r="BF76" s="1"/>
      <c r="BG76" s="1">
        <f t="shared" si="38"/>
        <v>3675</v>
      </c>
      <c r="BH76" s="1">
        <f t="shared" si="30"/>
        <v>1249.5</v>
      </c>
      <c r="BI76" s="1">
        <f t="shared" si="31"/>
        <v>1470</v>
      </c>
      <c r="BJ76" s="1">
        <f t="shared" si="32"/>
        <v>1653.75</v>
      </c>
      <c r="BK76" s="1">
        <f t="shared" si="33"/>
        <v>281.1375</v>
      </c>
      <c r="BR76" s="1"/>
      <c r="BS76" s="1"/>
      <c r="BT76" s="1"/>
      <c r="BU76" s="1"/>
      <c r="BV76" s="1"/>
      <c r="BW76" s="1">
        <f t="shared" si="41"/>
        <v>7300</v>
      </c>
      <c r="BX76" s="1">
        <f t="shared" si="34"/>
        <v>682.55</v>
      </c>
      <c r="BY76" s="1">
        <f t="shared" si="39"/>
        <v>803</v>
      </c>
      <c r="BZ76" s="1">
        <v>136</v>
      </c>
      <c r="CG76" s="1"/>
      <c r="CH76" s="1"/>
      <c r="CI76" s="1"/>
      <c r="CJ76" s="1"/>
      <c r="CK76" s="1"/>
      <c r="CL76" s="1">
        <f t="shared" si="40"/>
        <v>7300</v>
      </c>
      <c r="CM76" s="1">
        <f t="shared" si="35"/>
        <v>682.55</v>
      </c>
      <c r="CN76" s="1">
        <f t="shared" si="36"/>
        <v>803</v>
      </c>
      <c r="CO76" s="1">
        <v>136</v>
      </c>
    </row>
    <row r="77" spans="1:93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 t="s">
        <v>43</v>
      </c>
      <c r="T77" s="1">
        <v>650</v>
      </c>
      <c r="U77" s="1">
        <v>800</v>
      </c>
      <c r="V77" s="1">
        <v>800</v>
      </c>
      <c r="W77" s="1">
        <v>850</v>
      </c>
      <c r="X77" s="1">
        <v>1050</v>
      </c>
      <c r="Y77" s="1">
        <v>1100</v>
      </c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>
        <f t="shared" si="37"/>
        <v>3725</v>
      </c>
      <c r="AR77" s="1">
        <f t="shared" si="27"/>
        <v>1266.5</v>
      </c>
      <c r="AS77" s="1">
        <f t="shared" si="28"/>
        <v>1490</v>
      </c>
      <c r="AT77" s="1">
        <f t="shared" si="29"/>
        <v>1676.25</v>
      </c>
      <c r="AU77" s="1">
        <f t="shared" si="26"/>
        <v>284.66450000000003</v>
      </c>
      <c r="BB77" s="1"/>
      <c r="BC77" s="1"/>
      <c r="BD77" s="1"/>
      <c r="BE77" s="1"/>
      <c r="BF77" s="1"/>
      <c r="BG77" s="1">
        <f t="shared" si="38"/>
        <v>3725</v>
      </c>
      <c r="BH77" s="1">
        <f t="shared" si="30"/>
        <v>1266.5</v>
      </c>
      <c r="BI77" s="1">
        <f t="shared" si="31"/>
        <v>1490</v>
      </c>
      <c r="BJ77" s="1">
        <f t="shared" si="32"/>
        <v>1676.25</v>
      </c>
      <c r="BK77" s="1">
        <f t="shared" si="33"/>
        <v>284.9625</v>
      </c>
      <c r="BR77" s="1"/>
      <c r="BS77" s="1"/>
      <c r="BT77" s="1"/>
      <c r="BU77" s="1"/>
      <c r="BV77" s="1"/>
      <c r="BW77" s="1">
        <f t="shared" si="41"/>
        <v>7400</v>
      </c>
      <c r="BX77" s="1">
        <f t="shared" si="34"/>
        <v>691.9</v>
      </c>
      <c r="BY77" s="1">
        <f t="shared" si="39"/>
        <v>814</v>
      </c>
      <c r="BZ77" s="1">
        <v>136</v>
      </c>
      <c r="CG77" s="1"/>
      <c r="CH77" s="1"/>
      <c r="CI77" s="1"/>
      <c r="CJ77" s="1"/>
      <c r="CK77" s="1"/>
      <c r="CL77" s="1">
        <f t="shared" si="40"/>
        <v>7400</v>
      </c>
      <c r="CM77" s="1">
        <f t="shared" si="35"/>
        <v>691.9</v>
      </c>
      <c r="CN77" s="1">
        <f t="shared" si="36"/>
        <v>814</v>
      </c>
      <c r="CO77" s="1">
        <v>136</v>
      </c>
    </row>
    <row r="78" spans="1:93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 t="s">
        <v>50</v>
      </c>
      <c r="T78" s="1"/>
      <c r="U78" s="1">
        <v>117950</v>
      </c>
      <c r="V78" s="1">
        <v>121200</v>
      </c>
      <c r="W78" s="1">
        <v>124500</v>
      </c>
      <c r="X78" s="1">
        <v>126600</v>
      </c>
      <c r="Y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>
        <f t="shared" si="37"/>
        <v>3775</v>
      </c>
      <c r="AR78" s="1">
        <f t="shared" si="27"/>
        <v>1283.5</v>
      </c>
      <c r="AS78" s="1">
        <f t="shared" si="28"/>
        <v>1510</v>
      </c>
      <c r="AT78" s="1">
        <f t="shared" si="29"/>
        <v>1698.75</v>
      </c>
      <c r="AU78" s="1">
        <f t="shared" si="26"/>
        <v>288.4855</v>
      </c>
      <c r="BB78" s="1"/>
      <c r="BC78" s="1"/>
      <c r="BD78" s="1"/>
      <c r="BE78" s="1"/>
      <c r="BF78" s="1"/>
      <c r="BG78" s="1">
        <f t="shared" si="38"/>
        <v>3775</v>
      </c>
      <c r="BH78" s="1">
        <f t="shared" si="30"/>
        <v>1283.5</v>
      </c>
      <c r="BI78" s="1">
        <f t="shared" si="31"/>
        <v>1510</v>
      </c>
      <c r="BJ78" s="1">
        <f t="shared" si="32"/>
        <v>1698.75</v>
      </c>
      <c r="BK78" s="1">
        <f t="shared" si="33"/>
        <v>288.7875</v>
      </c>
      <c r="BR78" s="1"/>
      <c r="BS78" s="1"/>
      <c r="BT78" s="1"/>
      <c r="BU78" s="1"/>
      <c r="BV78" s="1"/>
      <c r="BW78" s="1">
        <f t="shared" si="41"/>
        <v>7500</v>
      </c>
      <c r="BX78" s="1">
        <f t="shared" si="34"/>
        <v>701.25</v>
      </c>
      <c r="BY78" s="1">
        <f t="shared" si="39"/>
        <v>825</v>
      </c>
      <c r="BZ78" s="1">
        <v>136</v>
      </c>
      <c r="CG78" s="1"/>
      <c r="CH78" s="1"/>
      <c r="CI78" s="1"/>
      <c r="CJ78" s="1"/>
      <c r="CK78" s="1"/>
      <c r="CL78" s="1">
        <f t="shared" si="40"/>
        <v>7500</v>
      </c>
      <c r="CM78" s="1">
        <f t="shared" si="35"/>
        <v>701.25</v>
      </c>
      <c r="CN78" s="1">
        <f t="shared" si="36"/>
        <v>825</v>
      </c>
      <c r="CO78" s="1">
        <v>136</v>
      </c>
    </row>
    <row r="79" spans="1:93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 t="s">
        <v>55</v>
      </c>
      <c r="T79" s="1">
        <v>39000</v>
      </c>
      <c r="U79" s="1">
        <v>40100</v>
      </c>
      <c r="V79" s="1">
        <v>41200</v>
      </c>
      <c r="W79" s="1">
        <v>42350</v>
      </c>
      <c r="X79" s="1">
        <v>43050</v>
      </c>
      <c r="Y79" s="1">
        <v>43850</v>
      </c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>
        <f t="shared" si="37"/>
        <v>3825</v>
      </c>
      <c r="AR79" s="1">
        <f t="shared" si="27"/>
        <v>1300.5</v>
      </c>
      <c r="AS79" s="1">
        <f t="shared" si="28"/>
        <v>1530</v>
      </c>
      <c r="AT79" s="1">
        <f t="shared" si="29"/>
        <v>1721.25</v>
      </c>
      <c r="AU79" s="1">
        <f t="shared" si="26"/>
        <v>292.3065</v>
      </c>
      <c r="BB79" s="1"/>
      <c r="BC79" s="1"/>
      <c r="BD79" s="1"/>
      <c r="BE79" s="1"/>
      <c r="BF79" s="1"/>
      <c r="BG79" s="1">
        <f t="shared" si="38"/>
        <v>3825</v>
      </c>
      <c r="BH79" s="1">
        <f t="shared" si="30"/>
        <v>1300.5</v>
      </c>
      <c r="BI79" s="1">
        <f t="shared" si="31"/>
        <v>1530</v>
      </c>
      <c r="BJ79" s="1">
        <f t="shared" si="32"/>
        <v>1721.25</v>
      </c>
      <c r="BK79" s="1">
        <f t="shared" si="33"/>
        <v>292.6125</v>
      </c>
      <c r="BR79" s="1"/>
      <c r="BS79" s="1"/>
      <c r="BT79" s="1"/>
      <c r="BU79" s="1"/>
      <c r="BV79" s="1"/>
      <c r="BW79" s="1">
        <f t="shared" si="41"/>
        <v>7600</v>
      </c>
      <c r="BX79" s="1">
        <f t="shared" si="34"/>
        <v>710.6</v>
      </c>
      <c r="BY79" s="1">
        <f t="shared" si="39"/>
        <v>836</v>
      </c>
      <c r="BZ79" s="1">
        <v>136</v>
      </c>
      <c r="CG79" s="1"/>
      <c r="CH79" s="1"/>
      <c r="CI79" s="1"/>
      <c r="CJ79" s="1"/>
      <c r="CK79" s="1"/>
      <c r="CL79" s="1">
        <f t="shared" si="40"/>
        <v>7600</v>
      </c>
      <c r="CM79" s="1">
        <f t="shared" si="35"/>
        <v>710.6</v>
      </c>
      <c r="CN79" s="1">
        <f t="shared" si="36"/>
        <v>836</v>
      </c>
      <c r="CO79" s="1">
        <v>136</v>
      </c>
    </row>
    <row r="80" spans="1:93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 t="s">
        <v>57</v>
      </c>
      <c r="T80" s="1">
        <v>94250</v>
      </c>
      <c r="U80" s="1">
        <v>96900</v>
      </c>
      <c r="V80" s="1">
        <v>99600</v>
      </c>
      <c r="W80" s="1">
        <v>102300</v>
      </c>
      <c r="X80" s="1">
        <v>104050</v>
      </c>
      <c r="Y80" s="1">
        <v>105950</v>
      </c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>
        <f t="shared" si="37"/>
        <v>3875</v>
      </c>
      <c r="AR80" s="1">
        <f t="shared" si="27"/>
        <v>1317.5</v>
      </c>
      <c r="AS80" s="1">
        <f t="shared" si="28"/>
        <v>1550</v>
      </c>
      <c r="AT80" s="1">
        <f t="shared" si="29"/>
        <v>1743.75</v>
      </c>
      <c r="AU80" s="1">
        <f t="shared" si="26"/>
        <v>296.1275</v>
      </c>
      <c r="BB80" s="1"/>
      <c r="BC80" s="1"/>
      <c r="BD80" s="1"/>
      <c r="BE80" s="1"/>
      <c r="BF80" s="1"/>
      <c r="BG80" s="1">
        <f t="shared" si="38"/>
        <v>3875</v>
      </c>
      <c r="BH80" s="1">
        <f t="shared" si="30"/>
        <v>1317.5</v>
      </c>
      <c r="BI80" s="1">
        <f t="shared" si="31"/>
        <v>1550</v>
      </c>
      <c r="BJ80" s="1">
        <f t="shared" si="32"/>
        <v>1743.75</v>
      </c>
      <c r="BK80" s="1">
        <f t="shared" si="33"/>
        <v>296.4375</v>
      </c>
      <c r="BR80" s="1"/>
      <c r="BS80" s="1"/>
      <c r="BT80" s="1"/>
      <c r="BU80" s="1"/>
      <c r="BV80" s="1"/>
      <c r="BW80" s="1">
        <f t="shared" si="41"/>
        <v>7700</v>
      </c>
      <c r="BX80" s="1">
        <f t="shared" si="34"/>
        <v>719.95</v>
      </c>
      <c r="BY80" s="1">
        <f t="shared" si="39"/>
        <v>847</v>
      </c>
      <c r="BZ80" s="1">
        <v>136</v>
      </c>
      <c r="CG80" s="1"/>
      <c r="CH80" s="1"/>
      <c r="CI80" s="1"/>
      <c r="CJ80" s="1"/>
      <c r="CK80" s="1"/>
      <c r="CL80" s="1">
        <f t="shared" si="40"/>
        <v>7700</v>
      </c>
      <c r="CM80" s="1">
        <f t="shared" si="35"/>
        <v>719.95</v>
      </c>
      <c r="CN80" s="1">
        <f t="shared" si="36"/>
        <v>847</v>
      </c>
      <c r="CO80" s="1">
        <v>136</v>
      </c>
    </row>
    <row r="81" spans="1:93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 t="s">
        <v>60</v>
      </c>
      <c r="T81" s="1">
        <v>23350</v>
      </c>
      <c r="U81" s="1">
        <v>24000</v>
      </c>
      <c r="V81" s="1">
        <v>24650</v>
      </c>
      <c r="W81" s="1">
        <v>25350</v>
      </c>
      <c r="X81" s="1">
        <v>25750</v>
      </c>
      <c r="Y81" s="1">
        <v>26250</v>
      </c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>
        <f t="shared" si="37"/>
        <v>3925</v>
      </c>
      <c r="AR81" s="1">
        <f t="shared" si="27"/>
        <v>1334.5</v>
      </c>
      <c r="AS81" s="1">
        <f t="shared" si="28"/>
        <v>1570</v>
      </c>
      <c r="AT81" s="1">
        <f t="shared" si="29"/>
        <v>1766.25</v>
      </c>
      <c r="AU81" s="1">
        <f t="shared" si="26"/>
        <v>299.9485</v>
      </c>
      <c r="BB81" s="1"/>
      <c r="BC81" s="1"/>
      <c r="BD81" s="1"/>
      <c r="BE81" s="1"/>
      <c r="BF81" s="1"/>
      <c r="BG81" s="1">
        <f t="shared" si="38"/>
        <v>3925</v>
      </c>
      <c r="BH81" s="1">
        <f t="shared" si="30"/>
        <v>1334.5</v>
      </c>
      <c r="BI81" s="1">
        <f t="shared" si="31"/>
        <v>1570</v>
      </c>
      <c r="BJ81" s="1">
        <f t="shared" si="32"/>
        <v>1766.25</v>
      </c>
      <c r="BK81" s="1">
        <f t="shared" si="33"/>
        <v>300.2625</v>
      </c>
      <c r="BR81" s="1"/>
      <c r="BS81" s="1"/>
      <c r="BT81" s="1"/>
      <c r="BU81" s="1"/>
      <c r="BV81" s="1"/>
      <c r="BW81" s="1">
        <f t="shared" si="41"/>
        <v>7800</v>
      </c>
      <c r="BX81" s="1">
        <f t="shared" si="34"/>
        <v>729.3</v>
      </c>
      <c r="BY81" s="1">
        <f t="shared" si="39"/>
        <v>858</v>
      </c>
      <c r="BZ81" s="1">
        <v>136</v>
      </c>
      <c r="CG81" s="1"/>
      <c r="CH81" s="1"/>
      <c r="CI81" s="1"/>
      <c r="CJ81" s="1"/>
      <c r="CK81" s="1"/>
      <c r="CL81" s="1">
        <f t="shared" si="40"/>
        <v>7800</v>
      </c>
      <c r="CM81" s="1">
        <f t="shared" si="35"/>
        <v>729.3</v>
      </c>
      <c r="CN81" s="1">
        <f t="shared" si="36"/>
        <v>858</v>
      </c>
      <c r="CO81" s="1">
        <v>136</v>
      </c>
    </row>
    <row r="82" spans="1:93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 t="s">
        <v>62</v>
      </c>
      <c r="T82" s="1">
        <v>56550</v>
      </c>
      <c r="U82" s="1">
        <v>58150</v>
      </c>
      <c r="V82" s="1">
        <v>59750</v>
      </c>
      <c r="W82" s="1">
        <v>61400</v>
      </c>
      <c r="X82" s="1">
        <v>62450</v>
      </c>
      <c r="Y82" s="1">
        <v>63550</v>
      </c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>
        <f t="shared" si="37"/>
        <v>3975</v>
      </c>
      <c r="AR82" s="1">
        <f t="shared" si="27"/>
        <v>1351.5</v>
      </c>
      <c r="AS82" s="1">
        <f t="shared" si="28"/>
        <v>1590</v>
      </c>
      <c r="AT82" s="1">
        <f t="shared" si="29"/>
        <v>1788.75</v>
      </c>
      <c r="AU82" s="1">
        <f t="shared" si="26"/>
        <v>303.7695</v>
      </c>
      <c r="BB82" s="1"/>
      <c r="BC82" s="1"/>
      <c r="BD82" s="1"/>
      <c r="BE82" s="1"/>
      <c r="BF82" s="1"/>
      <c r="BG82" s="1">
        <f t="shared" si="38"/>
        <v>3975</v>
      </c>
      <c r="BH82" s="1">
        <f t="shared" si="30"/>
        <v>1351.5</v>
      </c>
      <c r="BI82" s="1">
        <f t="shared" si="31"/>
        <v>1590</v>
      </c>
      <c r="BJ82" s="1">
        <f t="shared" si="32"/>
        <v>1788.75</v>
      </c>
      <c r="BK82" s="1">
        <f t="shared" si="33"/>
        <v>304.0875</v>
      </c>
      <c r="BR82" s="1"/>
      <c r="BS82" s="1"/>
      <c r="BT82" s="1"/>
      <c r="BU82" s="1"/>
      <c r="BV82" s="1"/>
      <c r="BW82" s="1">
        <f t="shared" si="41"/>
        <v>7900</v>
      </c>
      <c r="BX82" s="1">
        <f t="shared" si="34"/>
        <v>738.65</v>
      </c>
      <c r="BY82" s="1">
        <f t="shared" si="39"/>
        <v>869</v>
      </c>
      <c r="BZ82" s="1">
        <v>136</v>
      </c>
      <c r="CG82" s="1"/>
      <c r="CH82" s="1"/>
      <c r="CI82" s="1"/>
      <c r="CJ82" s="1"/>
      <c r="CK82" s="1"/>
      <c r="CL82" s="1">
        <f t="shared" si="40"/>
        <v>7900</v>
      </c>
      <c r="CM82" s="1">
        <f t="shared" si="35"/>
        <v>738.65</v>
      </c>
      <c r="CN82" s="1">
        <f t="shared" si="36"/>
        <v>869</v>
      </c>
      <c r="CO82" s="1">
        <v>136</v>
      </c>
    </row>
    <row r="83" spans="1:93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 t="s">
        <v>64</v>
      </c>
      <c r="T83" s="1">
        <v>28</v>
      </c>
      <c r="U83" s="1">
        <v>28</v>
      </c>
      <c r="V83" s="1">
        <v>20</v>
      </c>
      <c r="W83" s="1">
        <v>20</v>
      </c>
      <c r="X83" s="1">
        <v>20</v>
      </c>
      <c r="Y83" s="1">
        <v>20</v>
      </c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>
        <f t="shared" si="37"/>
        <v>4025</v>
      </c>
      <c r="AR83" s="1">
        <f t="shared" si="27"/>
        <v>1368.5</v>
      </c>
      <c r="AS83" s="1">
        <f t="shared" si="28"/>
        <v>1610</v>
      </c>
      <c r="AT83" s="1">
        <f t="shared" si="29"/>
        <v>1811.25</v>
      </c>
      <c r="AU83" s="1">
        <f t="shared" si="26"/>
        <v>307.5905</v>
      </c>
      <c r="BB83" s="1"/>
      <c r="BC83" s="1"/>
      <c r="BD83" s="1"/>
      <c r="BE83" s="1"/>
      <c r="BF83" s="1"/>
      <c r="BG83" s="1">
        <f t="shared" si="38"/>
        <v>4025</v>
      </c>
      <c r="BH83" s="1">
        <f t="shared" si="30"/>
        <v>1368.5</v>
      </c>
      <c r="BI83" s="1">
        <f t="shared" si="31"/>
        <v>1610</v>
      </c>
      <c r="BJ83" s="1">
        <f t="shared" si="32"/>
        <v>1811.25</v>
      </c>
      <c r="BK83" s="1">
        <f t="shared" si="33"/>
        <v>307.91249999999997</v>
      </c>
      <c r="BR83" s="1"/>
      <c r="BS83" s="1"/>
      <c r="BT83" s="1"/>
      <c r="BU83" s="1"/>
      <c r="BV83" s="1"/>
      <c r="BW83" s="1">
        <f t="shared" si="41"/>
        <v>8000</v>
      </c>
      <c r="BX83" s="1">
        <f t="shared" si="34"/>
        <v>748</v>
      </c>
      <c r="BY83" s="1">
        <f t="shared" si="39"/>
        <v>880</v>
      </c>
      <c r="BZ83" s="1">
        <v>136</v>
      </c>
      <c r="CG83" s="1"/>
      <c r="CH83" s="1"/>
      <c r="CI83" s="1"/>
      <c r="CJ83" s="1"/>
      <c r="CK83" s="1"/>
      <c r="CL83" s="1">
        <f t="shared" si="40"/>
        <v>8000</v>
      </c>
      <c r="CM83" s="1">
        <f t="shared" si="35"/>
        <v>748</v>
      </c>
      <c r="CN83" s="1">
        <f t="shared" si="36"/>
        <v>880</v>
      </c>
      <c r="CO83" s="1">
        <v>136</v>
      </c>
    </row>
    <row r="84" spans="1:93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 t="s">
        <v>68</v>
      </c>
      <c r="T84" s="1"/>
      <c r="U84" s="1"/>
      <c r="V84" s="1"/>
      <c r="W84" s="1"/>
      <c r="X84" s="1"/>
      <c r="Y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>
        <f t="shared" si="37"/>
        <v>4075</v>
      </c>
      <c r="AR84" s="1">
        <f t="shared" si="27"/>
        <v>1385.5</v>
      </c>
      <c r="AS84" s="1">
        <f t="shared" si="28"/>
        <v>1630</v>
      </c>
      <c r="AT84" s="1">
        <f t="shared" si="29"/>
        <v>1833.75</v>
      </c>
      <c r="AU84" s="1">
        <f t="shared" si="26"/>
        <v>311.4115</v>
      </c>
      <c r="BB84" s="1"/>
      <c r="BC84" s="1"/>
      <c r="BD84" s="1"/>
      <c r="BE84" s="1"/>
      <c r="BF84" s="1"/>
      <c r="BG84" s="1">
        <f t="shared" si="38"/>
        <v>4075</v>
      </c>
      <c r="BH84" s="1">
        <f t="shared" si="30"/>
        <v>1385.5</v>
      </c>
      <c r="BI84" s="1">
        <f t="shared" si="31"/>
        <v>1630</v>
      </c>
      <c r="BJ84" s="1">
        <f t="shared" si="32"/>
        <v>1833.75</v>
      </c>
      <c r="BK84" s="1">
        <f t="shared" si="33"/>
        <v>311.7375</v>
      </c>
      <c r="BR84" s="1"/>
      <c r="BS84" s="1"/>
      <c r="BT84" s="1"/>
      <c r="BU84" s="1"/>
      <c r="BV84" s="1"/>
      <c r="BW84" s="1">
        <f t="shared" si="41"/>
        <v>8100</v>
      </c>
      <c r="BX84" s="1">
        <f t="shared" si="34"/>
        <v>757.35</v>
      </c>
      <c r="BY84" s="1">
        <f t="shared" si="39"/>
        <v>891</v>
      </c>
      <c r="BZ84" s="1">
        <v>136</v>
      </c>
      <c r="CG84" s="1"/>
      <c r="CH84" s="1"/>
      <c r="CI84" s="1"/>
      <c r="CJ84" s="1"/>
      <c r="CK84" s="1"/>
      <c r="CL84" s="1">
        <f t="shared" si="40"/>
        <v>8100</v>
      </c>
      <c r="CM84" s="1">
        <f t="shared" si="35"/>
        <v>757.35</v>
      </c>
      <c r="CN84" s="1">
        <f t="shared" si="36"/>
        <v>891</v>
      </c>
      <c r="CO84" s="1">
        <v>136</v>
      </c>
    </row>
    <row r="85" spans="1:93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 t="s">
        <v>72</v>
      </c>
      <c r="T85" s="6">
        <v>12.4</v>
      </c>
      <c r="U85" s="6">
        <v>12.4</v>
      </c>
      <c r="V85" s="6">
        <v>12.4</v>
      </c>
      <c r="W85" s="6">
        <v>12.4</v>
      </c>
      <c r="X85" s="6">
        <v>12.4</v>
      </c>
      <c r="Y85" s="6">
        <v>12.4</v>
      </c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>
        <f t="shared" si="37"/>
        <v>4125</v>
      </c>
      <c r="AR85" s="1">
        <f t="shared" si="27"/>
        <v>1402.5</v>
      </c>
      <c r="AS85" s="1">
        <f t="shared" si="28"/>
        <v>1650</v>
      </c>
      <c r="AT85" s="1">
        <f t="shared" si="29"/>
        <v>1856.25</v>
      </c>
      <c r="AU85" s="1">
        <f t="shared" si="26"/>
        <v>315.2325</v>
      </c>
      <c r="BB85" s="1"/>
      <c r="BC85" s="1"/>
      <c r="BD85" s="1"/>
      <c r="BE85" s="1"/>
      <c r="BF85" s="1"/>
      <c r="BG85" s="1">
        <f t="shared" si="38"/>
        <v>4125</v>
      </c>
      <c r="BH85" s="1">
        <f t="shared" si="30"/>
        <v>1402.5</v>
      </c>
      <c r="BI85" s="1">
        <f t="shared" si="31"/>
        <v>1650</v>
      </c>
      <c r="BJ85" s="1">
        <f t="shared" si="32"/>
        <v>1856.25</v>
      </c>
      <c r="BK85" s="1">
        <f t="shared" si="33"/>
        <v>315.5625</v>
      </c>
      <c r="BR85" s="1"/>
      <c r="BS85" s="1"/>
      <c r="BT85" s="1"/>
      <c r="BU85" s="1"/>
      <c r="BV85" s="1"/>
      <c r="BW85" s="1">
        <f t="shared" si="41"/>
        <v>8200</v>
      </c>
      <c r="BX85" s="1">
        <f t="shared" si="34"/>
        <v>766.7</v>
      </c>
      <c r="BY85" s="1">
        <f t="shared" si="39"/>
        <v>902</v>
      </c>
      <c r="BZ85" s="1">
        <v>136</v>
      </c>
      <c r="CG85" s="1"/>
      <c r="CH85" s="1"/>
      <c r="CI85" s="1"/>
      <c r="CJ85" s="1"/>
      <c r="CK85" s="1"/>
      <c r="CL85" s="1">
        <f t="shared" si="40"/>
        <v>8200</v>
      </c>
      <c r="CM85" s="1">
        <f t="shared" si="35"/>
        <v>766.7</v>
      </c>
      <c r="CN85" s="1">
        <f t="shared" si="36"/>
        <v>902</v>
      </c>
      <c r="CO85" s="1">
        <v>136</v>
      </c>
    </row>
    <row r="86" spans="1:93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 t="s">
        <v>76</v>
      </c>
      <c r="T86" s="6">
        <v>2.9</v>
      </c>
      <c r="U86" s="6">
        <v>2.9</v>
      </c>
      <c r="V86" s="6">
        <v>2.9</v>
      </c>
      <c r="W86" s="6">
        <v>2.9</v>
      </c>
      <c r="X86" s="6">
        <v>2.9</v>
      </c>
      <c r="Y86" s="6">
        <v>2.9</v>
      </c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>
        <f t="shared" si="37"/>
        <v>4175</v>
      </c>
      <c r="AR86" s="1">
        <f t="shared" si="27"/>
        <v>1419.5</v>
      </c>
      <c r="AS86" s="1">
        <f t="shared" si="28"/>
        <v>1670</v>
      </c>
      <c r="AT86" s="1">
        <f t="shared" si="29"/>
        <v>1878.75</v>
      </c>
      <c r="AU86" s="1">
        <f t="shared" si="26"/>
        <v>319.0535</v>
      </c>
      <c r="BB86" s="1"/>
      <c r="BC86" s="1"/>
      <c r="BD86" s="1"/>
      <c r="BE86" s="1"/>
      <c r="BF86" s="1"/>
      <c r="BG86" s="1">
        <f t="shared" si="38"/>
        <v>4175</v>
      </c>
      <c r="BH86" s="1">
        <f t="shared" si="30"/>
        <v>1419.5</v>
      </c>
      <c r="BI86" s="1">
        <f t="shared" si="31"/>
        <v>1670</v>
      </c>
      <c r="BJ86" s="1">
        <f t="shared" si="32"/>
        <v>1878.75</v>
      </c>
      <c r="BK86" s="1">
        <f t="shared" si="33"/>
        <v>319.3875</v>
      </c>
      <c r="BR86" s="1"/>
      <c r="BS86" s="1"/>
      <c r="BT86" s="1"/>
      <c r="BU86" s="1"/>
      <c r="BV86" s="1"/>
      <c r="BW86" s="1">
        <f t="shared" si="41"/>
        <v>8300</v>
      </c>
      <c r="BX86" s="1">
        <f t="shared" si="34"/>
        <v>776.05</v>
      </c>
      <c r="BY86" s="1">
        <f t="shared" si="39"/>
        <v>913</v>
      </c>
      <c r="BZ86" s="1">
        <v>136</v>
      </c>
      <c r="CG86" s="1"/>
      <c r="CH86" s="1"/>
      <c r="CI86" s="1"/>
      <c r="CJ86" s="1"/>
      <c r="CK86" s="1"/>
      <c r="CL86" s="1">
        <f t="shared" si="40"/>
        <v>8300</v>
      </c>
      <c r="CM86" s="1">
        <f t="shared" si="35"/>
        <v>776.05</v>
      </c>
      <c r="CN86" s="1">
        <f t="shared" si="36"/>
        <v>913</v>
      </c>
      <c r="CO86" s="1">
        <v>136</v>
      </c>
    </row>
    <row r="87" spans="1:93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 t="s">
        <v>79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>
        <f t="shared" si="37"/>
        <v>4225</v>
      </c>
      <c r="AR87" s="1">
        <f t="shared" si="27"/>
        <v>1436.5</v>
      </c>
      <c r="AS87" s="1">
        <f t="shared" si="28"/>
        <v>1690</v>
      </c>
      <c r="AT87" s="1">
        <f t="shared" si="29"/>
        <v>1901.25</v>
      </c>
      <c r="AU87" s="1">
        <f t="shared" si="26"/>
        <v>322.8745</v>
      </c>
      <c r="BB87" s="1"/>
      <c r="BC87" s="1"/>
      <c r="BD87" s="1"/>
      <c r="BE87" s="1"/>
      <c r="BF87" s="1"/>
      <c r="BG87" s="1">
        <f t="shared" si="38"/>
        <v>4225</v>
      </c>
      <c r="BH87" s="1">
        <f t="shared" si="30"/>
        <v>1436.5</v>
      </c>
      <c r="BI87" s="1">
        <f t="shared" si="31"/>
        <v>1690</v>
      </c>
      <c r="BJ87" s="1">
        <f t="shared" si="32"/>
        <v>1901.25</v>
      </c>
      <c r="BK87" s="1">
        <f t="shared" si="33"/>
        <v>323.2125</v>
      </c>
      <c r="BR87" s="1"/>
      <c r="BS87" s="1"/>
      <c r="BT87" s="1"/>
      <c r="BU87" s="1"/>
      <c r="BV87" s="1"/>
      <c r="BW87" s="1">
        <f t="shared" si="41"/>
        <v>8400</v>
      </c>
      <c r="BX87" s="1">
        <f t="shared" si="34"/>
        <v>785.4</v>
      </c>
      <c r="BY87" s="1">
        <f t="shared" si="39"/>
        <v>924</v>
      </c>
      <c r="BZ87" s="1">
        <v>136</v>
      </c>
      <c r="CG87" s="1"/>
      <c r="CH87" s="1"/>
      <c r="CI87" s="1"/>
      <c r="CJ87" s="1"/>
      <c r="CK87" s="1"/>
      <c r="CL87" s="1">
        <f t="shared" si="40"/>
        <v>8400</v>
      </c>
      <c r="CM87" s="1">
        <f t="shared" si="35"/>
        <v>785.4</v>
      </c>
      <c r="CN87" s="1">
        <f t="shared" si="36"/>
        <v>924</v>
      </c>
      <c r="CO87" s="1">
        <v>136</v>
      </c>
    </row>
    <row r="88" spans="1:93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 t="s">
        <v>72</v>
      </c>
      <c r="T88" s="1">
        <v>61200</v>
      </c>
      <c r="U88" s="1">
        <v>62700</v>
      </c>
      <c r="V88" s="1">
        <v>65400</v>
      </c>
      <c r="W88" s="1">
        <v>68400</v>
      </c>
      <c r="X88" s="1">
        <v>72600</v>
      </c>
      <c r="Y88" s="1">
        <v>76200</v>
      </c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>
        <f t="shared" si="37"/>
        <v>4275</v>
      </c>
      <c r="AR88" s="1">
        <f t="shared" si="27"/>
        <v>1453.5</v>
      </c>
      <c r="AS88" s="1">
        <f t="shared" si="28"/>
        <v>1710</v>
      </c>
      <c r="AT88" s="1">
        <f t="shared" si="29"/>
        <v>1923.75</v>
      </c>
      <c r="AU88" s="1">
        <f t="shared" si="26"/>
        <v>326.6955</v>
      </c>
      <c r="BB88" s="1"/>
      <c r="BC88" s="1"/>
      <c r="BD88" s="1"/>
      <c r="BE88" s="1"/>
      <c r="BF88" s="1"/>
      <c r="BG88" s="1">
        <f t="shared" si="38"/>
        <v>4275</v>
      </c>
      <c r="BH88" s="1">
        <f t="shared" si="30"/>
        <v>1453.5</v>
      </c>
      <c r="BI88" s="1">
        <f t="shared" si="31"/>
        <v>1710</v>
      </c>
      <c r="BJ88" s="1">
        <f t="shared" si="32"/>
        <v>1923.75</v>
      </c>
      <c r="BK88" s="1">
        <f t="shared" si="33"/>
        <v>327.03749999999997</v>
      </c>
      <c r="BR88" s="1"/>
      <c r="BS88" s="1"/>
      <c r="BT88" s="1"/>
      <c r="BU88" s="1"/>
      <c r="BV88" s="1"/>
      <c r="BW88" s="1">
        <f t="shared" si="41"/>
        <v>8500</v>
      </c>
      <c r="BX88" s="1">
        <f t="shared" si="34"/>
        <v>794.75</v>
      </c>
      <c r="BY88" s="1">
        <f t="shared" si="39"/>
        <v>935</v>
      </c>
      <c r="BZ88" s="1">
        <v>136</v>
      </c>
      <c r="CG88" s="1"/>
      <c r="CH88" s="1"/>
      <c r="CI88" s="1"/>
      <c r="CJ88" s="1"/>
      <c r="CK88" s="1"/>
      <c r="CL88" s="1">
        <f t="shared" si="40"/>
        <v>8500</v>
      </c>
      <c r="CM88" s="1">
        <f t="shared" si="35"/>
        <v>794.75</v>
      </c>
      <c r="CN88" s="1">
        <f t="shared" si="36"/>
        <v>935</v>
      </c>
      <c r="CO88" s="1">
        <v>136</v>
      </c>
    </row>
    <row r="89" spans="1:93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 t="s">
        <v>76</v>
      </c>
      <c r="T89" s="1" t="s">
        <v>84</v>
      </c>
      <c r="U89" s="1" t="s">
        <v>84</v>
      </c>
      <c r="V89" s="1" t="s">
        <v>84</v>
      </c>
      <c r="W89" s="1" t="s">
        <v>84</v>
      </c>
      <c r="X89" s="1" t="s">
        <v>84</v>
      </c>
      <c r="Y89" s="1" t="s">
        <v>84</v>
      </c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>
        <f t="shared" si="37"/>
        <v>4325</v>
      </c>
      <c r="AR89" s="1">
        <f t="shared" si="27"/>
        <v>1470.5</v>
      </c>
      <c r="AS89" s="1">
        <f t="shared" si="28"/>
        <v>1730</v>
      </c>
      <c r="AT89" s="1">
        <f t="shared" si="29"/>
        <v>1946.25</v>
      </c>
      <c r="AU89" s="1">
        <f t="shared" si="26"/>
        <v>330.5165</v>
      </c>
      <c r="BB89" s="1"/>
      <c r="BC89" s="1"/>
      <c r="BD89" s="1"/>
      <c r="BE89" s="1"/>
      <c r="BF89" s="1"/>
      <c r="BG89" s="1">
        <f t="shared" si="38"/>
        <v>4325</v>
      </c>
      <c r="BH89" s="1">
        <f t="shared" si="30"/>
        <v>1470.5</v>
      </c>
      <c r="BI89" s="1">
        <f t="shared" si="31"/>
        <v>1730</v>
      </c>
      <c r="BJ89" s="1">
        <f t="shared" si="32"/>
        <v>1946.25</v>
      </c>
      <c r="BK89" s="1">
        <f t="shared" si="33"/>
        <v>330.8625</v>
      </c>
      <c r="BR89" s="1"/>
      <c r="BS89" s="1"/>
      <c r="BT89" s="1"/>
      <c r="BU89" s="1"/>
      <c r="BV89" s="1"/>
      <c r="BW89" s="1">
        <f t="shared" si="41"/>
        <v>8600</v>
      </c>
      <c r="BX89" s="1">
        <f t="shared" si="34"/>
        <v>804.1</v>
      </c>
      <c r="BY89" s="1">
        <f t="shared" si="39"/>
        <v>946</v>
      </c>
      <c r="BZ89" s="1">
        <v>136</v>
      </c>
      <c r="CG89" s="1"/>
      <c r="CH89" s="1"/>
      <c r="CI89" s="1"/>
      <c r="CJ89" s="1"/>
      <c r="CK89" s="1"/>
      <c r="CL89" s="1">
        <f t="shared" si="40"/>
        <v>8600</v>
      </c>
      <c r="CM89" s="1">
        <f t="shared" si="35"/>
        <v>804.1</v>
      </c>
      <c r="CN89" s="1">
        <f t="shared" si="36"/>
        <v>946</v>
      </c>
      <c r="CO89" s="1">
        <f aca="true" t="shared" si="42" ref="CO89:CO120">136-(CL89-8530)*0.0201</f>
        <v>134.593</v>
      </c>
    </row>
    <row r="90" spans="1:93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 t="s">
        <v>86</v>
      </c>
      <c r="T90" s="1"/>
      <c r="U90" s="1">
        <v>8280</v>
      </c>
      <c r="V90" s="1">
        <v>8640</v>
      </c>
      <c r="W90" s="1">
        <v>9120</v>
      </c>
      <c r="X90" s="1">
        <v>9600</v>
      </c>
      <c r="Y90" s="1">
        <v>10080</v>
      </c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>
        <f t="shared" si="37"/>
        <v>4375</v>
      </c>
      <c r="AR90" s="1">
        <f t="shared" si="27"/>
        <v>1487.5</v>
      </c>
      <c r="AS90" s="1">
        <f t="shared" si="28"/>
        <v>1750</v>
      </c>
      <c r="AT90" s="1">
        <f t="shared" si="29"/>
        <v>1968.75</v>
      </c>
      <c r="AU90" s="1">
        <f t="shared" si="26"/>
        <v>334.33750000000003</v>
      </c>
      <c r="BB90" s="1"/>
      <c r="BC90" s="1"/>
      <c r="BD90" s="1"/>
      <c r="BE90" s="1"/>
      <c r="BF90" s="1"/>
      <c r="BG90" s="1">
        <f t="shared" si="38"/>
        <v>4375</v>
      </c>
      <c r="BH90" s="1">
        <f t="shared" si="30"/>
        <v>1487.5</v>
      </c>
      <c r="BI90" s="1">
        <f t="shared" si="31"/>
        <v>1750</v>
      </c>
      <c r="BJ90" s="1">
        <f t="shared" si="32"/>
        <v>1968.75</v>
      </c>
      <c r="BK90" s="1">
        <f t="shared" si="33"/>
        <v>334.6875</v>
      </c>
      <c r="BR90" s="1"/>
      <c r="BS90" s="1"/>
      <c r="BT90" s="1"/>
      <c r="BU90" s="1"/>
      <c r="BV90" s="1"/>
      <c r="BW90" s="1">
        <f t="shared" si="41"/>
        <v>8700</v>
      </c>
      <c r="BX90" s="1">
        <f t="shared" si="34"/>
        <v>813.45</v>
      </c>
      <c r="BY90" s="1">
        <f t="shared" si="39"/>
        <v>957</v>
      </c>
      <c r="BZ90" s="1">
        <v>136</v>
      </c>
      <c r="CG90" s="1"/>
      <c r="CH90" s="1"/>
      <c r="CI90" s="1"/>
      <c r="CJ90" s="1"/>
      <c r="CK90" s="1"/>
      <c r="CL90" s="1">
        <f t="shared" si="40"/>
        <v>8700</v>
      </c>
      <c r="CM90" s="1">
        <f t="shared" si="35"/>
        <v>813.45</v>
      </c>
      <c r="CN90" s="1">
        <f t="shared" si="36"/>
        <v>957</v>
      </c>
      <c r="CO90" s="1">
        <f t="shared" si="42"/>
        <v>132.583</v>
      </c>
    </row>
    <row r="91" spans="1:93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 t="s">
        <v>89</v>
      </c>
      <c r="T91" s="1"/>
      <c r="U91" s="1">
        <v>12500</v>
      </c>
      <c r="V91" s="1">
        <v>13500</v>
      </c>
      <c r="W91" s="1">
        <v>14500</v>
      </c>
      <c r="X91" s="1">
        <v>15500</v>
      </c>
      <c r="Y91" s="1">
        <v>17000</v>
      </c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>
        <f t="shared" si="37"/>
        <v>4425</v>
      </c>
      <c r="AR91" s="1">
        <f t="shared" si="27"/>
        <v>1504.5</v>
      </c>
      <c r="AS91" s="1">
        <f t="shared" si="28"/>
        <v>1770</v>
      </c>
      <c r="AT91" s="1">
        <f t="shared" si="29"/>
        <v>1991.25</v>
      </c>
      <c r="AU91" s="1">
        <f t="shared" si="26"/>
        <v>338.1585</v>
      </c>
      <c r="BB91" s="1"/>
      <c r="BC91" s="1"/>
      <c r="BD91" s="1"/>
      <c r="BE91" s="1"/>
      <c r="BF91" s="1"/>
      <c r="BG91" s="1">
        <f t="shared" si="38"/>
        <v>4425</v>
      </c>
      <c r="BH91" s="1">
        <f t="shared" si="30"/>
        <v>1504.5</v>
      </c>
      <c r="BI91" s="1">
        <f t="shared" si="31"/>
        <v>1770</v>
      </c>
      <c r="BJ91" s="1">
        <f t="shared" si="32"/>
        <v>1991.25</v>
      </c>
      <c r="BK91" s="1">
        <f t="shared" si="33"/>
        <v>338.5125</v>
      </c>
      <c r="BR91" s="1"/>
      <c r="BS91" s="1"/>
      <c r="BT91" s="1"/>
      <c r="BU91" s="1"/>
      <c r="BV91" s="1"/>
      <c r="BW91" s="1">
        <f t="shared" si="41"/>
        <v>8800</v>
      </c>
      <c r="BX91" s="1">
        <f t="shared" si="34"/>
        <v>822.8</v>
      </c>
      <c r="BY91" s="1">
        <f t="shared" si="39"/>
        <v>968</v>
      </c>
      <c r="BZ91" s="1">
        <v>136</v>
      </c>
      <c r="CG91" s="1"/>
      <c r="CH91" s="1"/>
      <c r="CI91" s="1"/>
      <c r="CJ91" s="1"/>
      <c r="CK91" s="1"/>
      <c r="CL91" s="1">
        <f t="shared" si="40"/>
        <v>8800</v>
      </c>
      <c r="CM91" s="1">
        <f t="shared" si="35"/>
        <v>822.8</v>
      </c>
      <c r="CN91" s="1">
        <f t="shared" si="36"/>
        <v>968</v>
      </c>
      <c r="CO91" s="1">
        <f t="shared" si="42"/>
        <v>130.573</v>
      </c>
    </row>
    <row r="92" spans="1:93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>
        <f t="shared" si="37"/>
        <v>4475</v>
      </c>
      <c r="AR92" s="1">
        <f t="shared" si="27"/>
        <v>1521.5</v>
      </c>
      <c r="AS92" s="1">
        <f t="shared" si="28"/>
        <v>1790</v>
      </c>
      <c r="AT92" s="1">
        <f t="shared" si="29"/>
        <v>2013.75</v>
      </c>
      <c r="AU92" s="1">
        <f t="shared" si="26"/>
        <v>341.97950000000003</v>
      </c>
      <c r="BB92" s="1"/>
      <c r="BC92" s="1"/>
      <c r="BD92" s="1"/>
      <c r="BE92" s="1"/>
      <c r="BF92" s="1"/>
      <c r="BG92" s="1">
        <f t="shared" si="38"/>
        <v>4475</v>
      </c>
      <c r="BH92" s="1">
        <f t="shared" si="30"/>
        <v>1521.5</v>
      </c>
      <c r="BI92" s="1">
        <f t="shared" si="31"/>
        <v>1790</v>
      </c>
      <c r="BJ92" s="1">
        <f t="shared" si="32"/>
        <v>2013.75</v>
      </c>
      <c r="BK92" s="1">
        <f t="shared" si="33"/>
        <v>342.3375</v>
      </c>
      <c r="BR92" s="1"/>
      <c r="BS92" s="1"/>
      <c r="BT92" s="1"/>
      <c r="BU92" s="1"/>
      <c r="BV92" s="1"/>
      <c r="BW92" s="1">
        <f t="shared" si="41"/>
        <v>8900</v>
      </c>
      <c r="BX92" s="1">
        <f t="shared" si="34"/>
        <v>832.15</v>
      </c>
      <c r="BY92" s="1">
        <f t="shared" si="39"/>
        <v>979</v>
      </c>
      <c r="BZ92" s="1">
        <v>136</v>
      </c>
      <c r="CG92" s="1"/>
      <c r="CH92" s="1"/>
      <c r="CI92" s="1"/>
      <c r="CJ92" s="1"/>
      <c r="CK92" s="1"/>
      <c r="CL92" s="1">
        <f t="shared" si="40"/>
        <v>8900</v>
      </c>
      <c r="CM92" s="1">
        <f t="shared" si="35"/>
        <v>832.15</v>
      </c>
      <c r="CN92" s="1">
        <f t="shared" si="36"/>
        <v>979</v>
      </c>
      <c r="CO92" s="1">
        <f t="shared" si="42"/>
        <v>128.563</v>
      </c>
    </row>
    <row r="93" spans="1:93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>
        <f t="shared" si="37"/>
        <v>4525</v>
      </c>
      <c r="AR93" s="1">
        <f t="shared" si="27"/>
        <v>1538.5</v>
      </c>
      <c r="AS93" s="1">
        <f t="shared" si="28"/>
        <v>1810</v>
      </c>
      <c r="AT93" s="1">
        <f t="shared" si="29"/>
        <v>2036.25</v>
      </c>
      <c r="AU93" s="1">
        <f t="shared" si="26"/>
        <v>345.8005</v>
      </c>
      <c r="BB93" s="1"/>
      <c r="BC93" s="1"/>
      <c r="BD93" s="1"/>
      <c r="BE93" s="1"/>
      <c r="BF93" s="1"/>
      <c r="BG93" s="1">
        <f t="shared" si="38"/>
        <v>4525</v>
      </c>
      <c r="BH93" s="1">
        <f t="shared" si="30"/>
        <v>1538.5</v>
      </c>
      <c r="BI93" s="1">
        <f t="shared" si="31"/>
        <v>1810</v>
      </c>
      <c r="BJ93" s="1">
        <f t="shared" si="32"/>
        <v>2036.25</v>
      </c>
      <c r="BK93" s="1">
        <f t="shared" si="33"/>
        <v>346.16249999999997</v>
      </c>
      <c r="BR93" s="1"/>
      <c r="BS93" s="1"/>
      <c r="BT93" s="1"/>
      <c r="BU93" s="1"/>
      <c r="BV93" s="1"/>
      <c r="BW93" s="1">
        <f t="shared" si="41"/>
        <v>9000</v>
      </c>
      <c r="BX93" s="1">
        <f t="shared" si="34"/>
        <v>841.5</v>
      </c>
      <c r="BY93" s="1">
        <f t="shared" si="39"/>
        <v>990</v>
      </c>
      <c r="BZ93" s="1">
        <v>136</v>
      </c>
      <c r="CG93" s="1"/>
      <c r="CH93" s="1"/>
      <c r="CI93" s="1"/>
      <c r="CJ93" s="1"/>
      <c r="CK93" s="1"/>
      <c r="CL93" s="1">
        <f t="shared" si="40"/>
        <v>9000</v>
      </c>
      <c r="CM93" s="1">
        <f t="shared" si="35"/>
        <v>841.5</v>
      </c>
      <c r="CN93" s="1">
        <f t="shared" si="36"/>
        <v>990</v>
      </c>
      <c r="CO93" s="1">
        <f t="shared" si="42"/>
        <v>126.553</v>
      </c>
    </row>
    <row r="94" spans="1:93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>
        <f t="shared" si="37"/>
        <v>4575</v>
      </c>
      <c r="AR94" s="1">
        <f t="shared" si="27"/>
        <v>1555.5</v>
      </c>
      <c r="AS94" s="1">
        <f t="shared" si="28"/>
        <v>1830</v>
      </c>
      <c r="AT94" s="1">
        <f t="shared" si="29"/>
        <v>2058.75</v>
      </c>
      <c r="AU94" s="1">
        <f t="shared" si="26"/>
        <v>349.6215</v>
      </c>
      <c r="BB94" s="1"/>
      <c r="BC94" s="1"/>
      <c r="BD94" s="1"/>
      <c r="BE94" s="1"/>
      <c r="BF94" s="1"/>
      <c r="BG94" s="1">
        <f t="shared" si="38"/>
        <v>4575</v>
      </c>
      <c r="BH94" s="1">
        <f t="shared" si="30"/>
        <v>1555.5</v>
      </c>
      <c r="BI94" s="1">
        <f t="shared" si="31"/>
        <v>1830</v>
      </c>
      <c r="BJ94" s="1">
        <f t="shared" si="32"/>
        <v>2058.75</v>
      </c>
      <c r="BK94" s="1">
        <f t="shared" si="33"/>
        <v>349.9875</v>
      </c>
      <c r="BR94" s="1"/>
      <c r="BS94" s="1"/>
      <c r="BT94" s="1"/>
      <c r="BU94" s="1"/>
      <c r="BV94" s="1"/>
      <c r="BW94" s="1">
        <f t="shared" si="41"/>
        <v>9100</v>
      </c>
      <c r="BX94" s="1">
        <f t="shared" si="34"/>
        <v>850.85</v>
      </c>
      <c r="BY94" s="1">
        <f t="shared" si="39"/>
        <v>1001</v>
      </c>
      <c r="BZ94" s="1">
        <v>136</v>
      </c>
      <c r="CG94" s="1"/>
      <c r="CH94" s="1"/>
      <c r="CI94" s="1"/>
      <c r="CJ94" s="1"/>
      <c r="CK94" s="1"/>
      <c r="CL94" s="1">
        <f t="shared" si="40"/>
        <v>9100</v>
      </c>
      <c r="CM94" s="1">
        <f t="shared" si="35"/>
        <v>850.85</v>
      </c>
      <c r="CN94" s="1">
        <f t="shared" si="36"/>
        <v>1001</v>
      </c>
      <c r="CO94" s="1">
        <f t="shared" si="42"/>
        <v>124.543</v>
      </c>
    </row>
    <row r="95" spans="1:93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>
        <f t="shared" si="37"/>
        <v>4625</v>
      </c>
      <c r="AR95" s="1">
        <f t="shared" si="27"/>
        <v>1572.5</v>
      </c>
      <c r="AS95" s="1">
        <f t="shared" si="28"/>
        <v>1850</v>
      </c>
      <c r="AT95" s="1">
        <f t="shared" si="29"/>
        <v>2081.25</v>
      </c>
      <c r="AU95" s="1">
        <f t="shared" si="26"/>
        <v>353.4425</v>
      </c>
      <c r="BB95" s="1"/>
      <c r="BC95" s="1"/>
      <c r="BD95" s="1"/>
      <c r="BE95" s="1"/>
      <c r="BF95" s="1"/>
      <c r="BG95" s="1">
        <f t="shared" si="38"/>
        <v>4625</v>
      </c>
      <c r="BH95" s="1">
        <f t="shared" si="30"/>
        <v>1572.5</v>
      </c>
      <c r="BI95" s="1">
        <f t="shared" si="31"/>
        <v>1850</v>
      </c>
      <c r="BJ95" s="1">
        <f t="shared" si="32"/>
        <v>2081.25</v>
      </c>
      <c r="BK95" s="1">
        <f t="shared" si="33"/>
        <v>353.8125</v>
      </c>
      <c r="BR95" s="1"/>
      <c r="BS95" s="1"/>
      <c r="BT95" s="1"/>
      <c r="BU95" s="1"/>
      <c r="BV95" s="1"/>
      <c r="BW95" s="1">
        <f t="shared" si="41"/>
        <v>9200</v>
      </c>
      <c r="BX95" s="1">
        <f t="shared" si="34"/>
        <v>860.2</v>
      </c>
      <c r="BY95" s="1">
        <f t="shared" si="39"/>
        <v>1012</v>
      </c>
      <c r="BZ95" s="1">
        <v>136</v>
      </c>
      <c r="CG95" s="1"/>
      <c r="CH95" s="1"/>
      <c r="CI95" s="1"/>
      <c r="CJ95" s="1"/>
      <c r="CK95" s="1"/>
      <c r="CL95" s="1">
        <f t="shared" si="40"/>
        <v>9200</v>
      </c>
      <c r="CM95" s="1">
        <f t="shared" si="35"/>
        <v>860.2</v>
      </c>
      <c r="CN95" s="1">
        <f t="shared" si="36"/>
        <v>1012</v>
      </c>
      <c r="CO95" s="1">
        <f t="shared" si="42"/>
        <v>122.533</v>
      </c>
    </row>
    <row r="96" spans="1:93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>
        <f t="shared" si="37"/>
        <v>4675</v>
      </c>
      <c r="AR96" s="1">
        <f t="shared" si="27"/>
        <v>1589.5000000000002</v>
      </c>
      <c r="AS96" s="1">
        <f t="shared" si="28"/>
        <v>1870</v>
      </c>
      <c r="AT96" s="1">
        <f t="shared" si="29"/>
        <v>2103.75</v>
      </c>
      <c r="AU96" s="1">
        <f t="shared" si="26"/>
        <v>357.2635</v>
      </c>
      <c r="BB96" s="1"/>
      <c r="BC96" s="1"/>
      <c r="BD96" s="1"/>
      <c r="BE96" s="1"/>
      <c r="BF96" s="1"/>
      <c r="BG96" s="1">
        <f t="shared" si="38"/>
        <v>4675</v>
      </c>
      <c r="BH96" s="1">
        <f t="shared" si="30"/>
        <v>1589.5000000000002</v>
      </c>
      <c r="BI96" s="1">
        <f t="shared" si="31"/>
        <v>1870</v>
      </c>
      <c r="BJ96" s="1">
        <f t="shared" si="32"/>
        <v>2103.75</v>
      </c>
      <c r="BK96" s="1">
        <f t="shared" si="33"/>
        <v>357.6375</v>
      </c>
      <c r="BR96" s="1"/>
      <c r="BS96" s="1"/>
      <c r="BT96" s="1"/>
      <c r="BU96" s="1"/>
      <c r="BV96" s="1"/>
      <c r="BW96" s="1">
        <f t="shared" si="41"/>
        <v>9300</v>
      </c>
      <c r="BX96" s="1">
        <f t="shared" si="34"/>
        <v>869.55</v>
      </c>
      <c r="BY96" s="1">
        <f t="shared" si="39"/>
        <v>1023</v>
      </c>
      <c r="BZ96" s="1">
        <v>136</v>
      </c>
      <c r="CG96" s="1"/>
      <c r="CH96" s="1"/>
      <c r="CI96" s="1"/>
      <c r="CJ96" s="1"/>
      <c r="CK96" s="1"/>
      <c r="CL96" s="1">
        <f t="shared" si="40"/>
        <v>9300</v>
      </c>
      <c r="CM96" s="1">
        <f t="shared" si="35"/>
        <v>869.55</v>
      </c>
      <c r="CN96" s="1">
        <f t="shared" si="36"/>
        <v>1023</v>
      </c>
      <c r="CO96" s="1">
        <f t="shared" si="42"/>
        <v>120.523</v>
      </c>
    </row>
    <row r="97" spans="1:93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>
        <f t="shared" si="37"/>
        <v>4725</v>
      </c>
      <c r="AR97" s="1">
        <f t="shared" si="27"/>
        <v>1606.5000000000002</v>
      </c>
      <c r="AS97" s="1">
        <f t="shared" si="28"/>
        <v>1890</v>
      </c>
      <c r="AT97" s="1">
        <f t="shared" si="29"/>
        <v>2126.25</v>
      </c>
      <c r="AU97" s="1">
        <f t="shared" si="26"/>
        <v>361.0845</v>
      </c>
      <c r="BB97" s="1"/>
      <c r="BC97" s="1"/>
      <c r="BD97" s="1"/>
      <c r="BE97" s="1"/>
      <c r="BF97" s="1"/>
      <c r="BG97" s="1">
        <f t="shared" si="38"/>
        <v>4725</v>
      </c>
      <c r="BH97" s="1">
        <f t="shared" si="30"/>
        <v>1606.5000000000002</v>
      </c>
      <c r="BI97" s="1">
        <f t="shared" si="31"/>
        <v>1890</v>
      </c>
      <c r="BJ97" s="1">
        <f t="shared" si="32"/>
        <v>2126.25</v>
      </c>
      <c r="BK97" s="1">
        <f t="shared" si="33"/>
        <v>361.4625</v>
      </c>
      <c r="BR97" s="1"/>
      <c r="BS97" s="1"/>
      <c r="BT97" s="1"/>
      <c r="BU97" s="1"/>
      <c r="BV97" s="1"/>
      <c r="BW97" s="1">
        <f t="shared" si="41"/>
        <v>9400</v>
      </c>
      <c r="BX97" s="1">
        <f t="shared" si="34"/>
        <v>878.9</v>
      </c>
      <c r="BY97" s="1">
        <f t="shared" si="39"/>
        <v>1034</v>
      </c>
      <c r="BZ97" s="1">
        <v>136</v>
      </c>
      <c r="CG97" s="1"/>
      <c r="CH97" s="1"/>
      <c r="CI97" s="1"/>
      <c r="CJ97" s="1"/>
      <c r="CK97" s="1"/>
      <c r="CL97" s="1">
        <f t="shared" si="40"/>
        <v>9400</v>
      </c>
      <c r="CM97" s="1">
        <f t="shared" si="35"/>
        <v>878.9</v>
      </c>
      <c r="CN97" s="1">
        <f t="shared" si="36"/>
        <v>1034</v>
      </c>
      <c r="CO97" s="1">
        <f t="shared" si="42"/>
        <v>118.513</v>
      </c>
    </row>
    <row r="98" spans="1:93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>
        <f t="shared" si="37"/>
        <v>4775</v>
      </c>
      <c r="AR98" s="1">
        <f t="shared" si="27"/>
        <v>1623.5000000000002</v>
      </c>
      <c r="AS98" s="1">
        <f t="shared" si="28"/>
        <v>1910</v>
      </c>
      <c r="AT98" s="1">
        <f t="shared" si="29"/>
        <v>2148.75</v>
      </c>
      <c r="AU98" s="1">
        <f t="shared" si="26"/>
        <v>364.9055</v>
      </c>
      <c r="BB98" s="1"/>
      <c r="BC98" s="1"/>
      <c r="BD98" s="1"/>
      <c r="BE98" s="1"/>
      <c r="BF98" s="1"/>
      <c r="BG98" s="1">
        <f t="shared" si="38"/>
        <v>4775</v>
      </c>
      <c r="BH98" s="1">
        <f t="shared" si="30"/>
        <v>1623.5000000000002</v>
      </c>
      <c r="BI98" s="1">
        <f t="shared" si="31"/>
        <v>1910</v>
      </c>
      <c r="BJ98" s="1">
        <f t="shared" si="32"/>
        <v>2148.75</v>
      </c>
      <c r="BK98" s="1">
        <f t="shared" si="33"/>
        <v>365.28749999999997</v>
      </c>
      <c r="BR98" s="1"/>
      <c r="BS98" s="1"/>
      <c r="BT98" s="1"/>
      <c r="BU98" s="1"/>
      <c r="BV98" s="1"/>
      <c r="BW98" s="1">
        <f t="shared" si="41"/>
        <v>9500</v>
      </c>
      <c r="BX98" s="1">
        <f t="shared" si="34"/>
        <v>888.25</v>
      </c>
      <c r="BY98" s="1">
        <f t="shared" si="39"/>
        <v>1045</v>
      </c>
      <c r="BZ98" s="1">
        <v>136</v>
      </c>
      <c r="CG98" s="1"/>
      <c r="CH98" s="1"/>
      <c r="CI98" s="1"/>
      <c r="CJ98" s="1"/>
      <c r="CK98" s="1"/>
      <c r="CL98" s="1">
        <f t="shared" si="40"/>
        <v>9500</v>
      </c>
      <c r="CM98" s="1">
        <f t="shared" si="35"/>
        <v>888.25</v>
      </c>
      <c r="CN98" s="1">
        <f t="shared" si="36"/>
        <v>1045</v>
      </c>
      <c r="CO98" s="1">
        <f t="shared" si="42"/>
        <v>116.503</v>
      </c>
    </row>
    <row r="99" spans="1:93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>
        <f t="shared" si="37"/>
        <v>4825</v>
      </c>
      <c r="AR99" s="1">
        <f t="shared" si="27"/>
        <v>1640.5000000000002</v>
      </c>
      <c r="AS99" s="1">
        <f t="shared" si="28"/>
        <v>1930</v>
      </c>
      <c r="AT99" s="1">
        <f t="shared" si="29"/>
        <v>2171.25</v>
      </c>
      <c r="AU99" s="1">
        <f t="shared" si="26"/>
        <v>368.7265</v>
      </c>
      <c r="BB99" s="1"/>
      <c r="BC99" s="1"/>
      <c r="BD99" s="1"/>
      <c r="BE99" s="1"/>
      <c r="BF99" s="1"/>
      <c r="BG99" s="1">
        <f t="shared" si="38"/>
        <v>4825</v>
      </c>
      <c r="BH99" s="1">
        <f t="shared" si="30"/>
        <v>1640.5000000000002</v>
      </c>
      <c r="BI99" s="1">
        <f t="shared" si="31"/>
        <v>1930</v>
      </c>
      <c r="BJ99" s="1">
        <f t="shared" si="32"/>
        <v>2171.25</v>
      </c>
      <c r="BK99" s="1">
        <f t="shared" si="33"/>
        <v>369.1125</v>
      </c>
      <c r="BR99" s="1"/>
      <c r="BS99" s="1"/>
      <c r="BT99" s="1"/>
      <c r="BU99" s="1"/>
      <c r="BV99" s="1"/>
      <c r="BW99" s="1">
        <f t="shared" si="41"/>
        <v>9600</v>
      </c>
      <c r="BX99" s="1">
        <f t="shared" si="34"/>
        <v>897.6</v>
      </c>
      <c r="BY99" s="1">
        <f t="shared" si="39"/>
        <v>1056</v>
      </c>
      <c r="BZ99" s="1">
        <v>136</v>
      </c>
      <c r="CG99" s="1"/>
      <c r="CH99" s="1"/>
      <c r="CI99" s="1"/>
      <c r="CJ99" s="1"/>
      <c r="CK99" s="1"/>
      <c r="CL99" s="1">
        <f t="shared" si="40"/>
        <v>9600</v>
      </c>
      <c r="CM99" s="1">
        <f t="shared" si="35"/>
        <v>897.6</v>
      </c>
      <c r="CN99" s="1">
        <f t="shared" si="36"/>
        <v>1056</v>
      </c>
      <c r="CO99" s="1">
        <f t="shared" si="42"/>
        <v>114.493</v>
      </c>
    </row>
    <row r="100" spans="1:93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>
        <f t="shared" si="37"/>
        <v>4875</v>
      </c>
      <c r="AR100" s="1">
        <f t="shared" si="27"/>
        <v>1657.5000000000002</v>
      </c>
      <c r="AS100" s="1">
        <f t="shared" si="28"/>
        <v>1950</v>
      </c>
      <c r="AT100" s="1">
        <f t="shared" si="29"/>
        <v>2193.75</v>
      </c>
      <c r="AU100" s="1">
        <f t="shared" si="26"/>
        <v>372.5475</v>
      </c>
      <c r="BB100" s="1"/>
      <c r="BC100" s="1"/>
      <c r="BD100" s="1"/>
      <c r="BE100" s="1"/>
      <c r="BF100" s="1"/>
      <c r="BG100" s="1">
        <f t="shared" si="38"/>
        <v>4875</v>
      </c>
      <c r="BH100" s="1">
        <f t="shared" si="30"/>
        <v>1657.5000000000002</v>
      </c>
      <c r="BI100" s="1">
        <f t="shared" si="31"/>
        <v>1950</v>
      </c>
      <c r="BJ100" s="1">
        <f t="shared" si="32"/>
        <v>2193.75</v>
      </c>
      <c r="BK100" s="1">
        <f t="shared" si="33"/>
        <v>372.9375</v>
      </c>
      <c r="BR100" s="1"/>
      <c r="BS100" s="1"/>
      <c r="BT100" s="1"/>
      <c r="BU100" s="1"/>
      <c r="BV100" s="1"/>
      <c r="BW100" s="1">
        <f t="shared" si="41"/>
        <v>9700</v>
      </c>
      <c r="BX100" s="1">
        <f t="shared" si="34"/>
        <v>906.95</v>
      </c>
      <c r="BY100" s="1">
        <f t="shared" si="39"/>
        <v>1067</v>
      </c>
      <c r="BZ100" s="1">
        <v>136</v>
      </c>
      <c r="CG100" s="1"/>
      <c r="CH100" s="1"/>
      <c r="CI100" s="1"/>
      <c r="CJ100" s="1"/>
      <c r="CK100" s="1"/>
      <c r="CL100" s="1">
        <f t="shared" si="40"/>
        <v>9700</v>
      </c>
      <c r="CM100" s="1">
        <f aca="true" t="shared" si="43" ref="CM100:CM119">CL100*0.0935</f>
        <v>906.95</v>
      </c>
      <c r="CN100" s="1">
        <f aca="true" t="shared" si="44" ref="CN100:CN131">CL100*0.11</f>
        <v>1067</v>
      </c>
      <c r="CO100" s="1">
        <f t="shared" si="42"/>
        <v>112.483</v>
      </c>
    </row>
    <row r="101" spans="1:93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>
        <f t="shared" si="37"/>
        <v>4925</v>
      </c>
      <c r="AR101" s="1">
        <f t="shared" si="27"/>
        <v>1674.5000000000002</v>
      </c>
      <c r="AS101" s="1">
        <f t="shared" si="28"/>
        <v>1970</v>
      </c>
      <c r="AT101" s="1">
        <f t="shared" si="29"/>
        <v>2216.25</v>
      </c>
      <c r="AU101" s="1">
        <f t="shared" si="26"/>
        <v>376.3685</v>
      </c>
      <c r="BB101" s="1"/>
      <c r="BC101" s="1"/>
      <c r="BD101" s="1"/>
      <c r="BE101" s="1"/>
      <c r="BF101" s="1"/>
      <c r="BG101" s="1">
        <f t="shared" si="38"/>
        <v>4925</v>
      </c>
      <c r="BH101" s="1">
        <f t="shared" si="30"/>
        <v>1674.5000000000002</v>
      </c>
      <c r="BI101" s="1">
        <f t="shared" si="31"/>
        <v>1970</v>
      </c>
      <c r="BJ101" s="1">
        <f t="shared" si="32"/>
        <v>2216.25</v>
      </c>
      <c r="BK101" s="1">
        <f t="shared" si="33"/>
        <v>376.7625</v>
      </c>
      <c r="BR101" s="1"/>
      <c r="BS101" s="1"/>
      <c r="BT101" s="1"/>
      <c r="BU101" s="1"/>
      <c r="BV101" s="1"/>
      <c r="BW101" s="1">
        <f t="shared" si="41"/>
        <v>9800</v>
      </c>
      <c r="BX101" s="1">
        <f t="shared" si="34"/>
        <v>916.3</v>
      </c>
      <c r="BY101" s="1">
        <f t="shared" si="39"/>
        <v>1078</v>
      </c>
      <c r="BZ101" s="1">
        <v>136</v>
      </c>
      <c r="CG101" s="1"/>
      <c r="CH101" s="1"/>
      <c r="CI101" s="1"/>
      <c r="CJ101" s="1"/>
      <c r="CK101" s="1"/>
      <c r="CL101" s="1">
        <f t="shared" si="40"/>
        <v>9800</v>
      </c>
      <c r="CM101" s="1">
        <f t="shared" si="43"/>
        <v>916.3</v>
      </c>
      <c r="CN101" s="1">
        <f t="shared" si="44"/>
        <v>1078</v>
      </c>
      <c r="CO101" s="1">
        <f t="shared" si="42"/>
        <v>110.473</v>
      </c>
    </row>
    <row r="102" spans="1:93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>
        <f t="shared" si="37"/>
        <v>4975</v>
      </c>
      <c r="AR102" s="1">
        <f t="shared" si="27"/>
        <v>1691.5000000000002</v>
      </c>
      <c r="AS102" s="1">
        <f t="shared" si="28"/>
        <v>1990</v>
      </c>
      <c r="AT102" s="1">
        <f t="shared" si="29"/>
        <v>2238.75</v>
      </c>
      <c r="AU102" s="1">
        <f t="shared" si="26"/>
        <v>380.1895</v>
      </c>
      <c r="BB102" s="1"/>
      <c r="BC102" s="1"/>
      <c r="BD102" s="1"/>
      <c r="BE102" s="1"/>
      <c r="BF102" s="1"/>
      <c r="BG102" s="1">
        <f t="shared" si="38"/>
        <v>4975</v>
      </c>
      <c r="BH102" s="1">
        <f t="shared" si="30"/>
        <v>1691.5000000000002</v>
      </c>
      <c r="BI102" s="1">
        <f t="shared" si="31"/>
        <v>1990</v>
      </c>
      <c r="BJ102" s="1">
        <f t="shared" si="32"/>
        <v>2238.75</v>
      </c>
      <c r="BK102" s="1">
        <f t="shared" si="33"/>
        <v>380.5875</v>
      </c>
      <c r="BR102" s="1"/>
      <c r="BS102" s="1"/>
      <c r="BT102" s="1"/>
      <c r="BU102" s="1"/>
      <c r="BV102" s="1"/>
      <c r="BW102" s="1">
        <f t="shared" si="41"/>
        <v>9900</v>
      </c>
      <c r="BX102" s="1">
        <f t="shared" si="34"/>
        <v>925.65</v>
      </c>
      <c r="BY102" s="1">
        <f t="shared" si="39"/>
        <v>1089</v>
      </c>
      <c r="BZ102" s="1">
        <v>136</v>
      </c>
      <c r="CG102" s="1"/>
      <c r="CH102" s="1"/>
      <c r="CI102" s="1"/>
      <c r="CJ102" s="1"/>
      <c r="CK102" s="1"/>
      <c r="CL102" s="1">
        <f t="shared" si="40"/>
        <v>9900</v>
      </c>
      <c r="CM102" s="1">
        <f t="shared" si="43"/>
        <v>925.65</v>
      </c>
      <c r="CN102" s="1">
        <f t="shared" si="44"/>
        <v>1089</v>
      </c>
      <c r="CO102" s="1">
        <f t="shared" si="42"/>
        <v>108.463</v>
      </c>
    </row>
    <row r="103" spans="1:9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>
        <f t="shared" si="37"/>
        <v>5025</v>
      </c>
      <c r="AR103" s="1">
        <f t="shared" si="27"/>
        <v>1708.5000000000002</v>
      </c>
      <c r="AS103" s="1">
        <f t="shared" si="28"/>
        <v>2010</v>
      </c>
      <c r="AT103" s="1">
        <f t="shared" si="29"/>
        <v>2261.25</v>
      </c>
      <c r="AU103" s="1">
        <f t="shared" si="26"/>
        <v>384.01050000000004</v>
      </c>
      <c r="BB103" s="1"/>
      <c r="BC103" s="1"/>
      <c r="BD103" s="1"/>
      <c r="BE103" s="1"/>
      <c r="BF103" s="1"/>
      <c r="BG103" s="1">
        <f t="shared" si="38"/>
        <v>5025</v>
      </c>
      <c r="BH103" s="1">
        <f t="shared" si="30"/>
        <v>1708.5000000000002</v>
      </c>
      <c r="BI103" s="1">
        <f t="shared" si="31"/>
        <v>2010</v>
      </c>
      <c r="BJ103" s="1">
        <f t="shared" si="32"/>
        <v>2261.25</v>
      </c>
      <c r="BK103" s="1">
        <f t="shared" si="33"/>
        <v>384.41249999999997</v>
      </c>
      <c r="BR103" s="1"/>
      <c r="BS103" s="1"/>
      <c r="BT103" s="1"/>
      <c r="BU103" s="1"/>
      <c r="BV103" s="1"/>
      <c r="BW103" s="1">
        <f t="shared" si="41"/>
        <v>10000</v>
      </c>
      <c r="BX103" s="1">
        <f t="shared" si="34"/>
        <v>935</v>
      </c>
      <c r="BY103" s="1">
        <f t="shared" si="39"/>
        <v>1100</v>
      </c>
      <c r="BZ103" s="1">
        <v>136</v>
      </c>
      <c r="CG103" s="1"/>
      <c r="CH103" s="1"/>
      <c r="CI103" s="1"/>
      <c r="CJ103" s="1"/>
      <c r="CK103" s="1"/>
      <c r="CL103" s="1">
        <f t="shared" si="40"/>
        <v>10000</v>
      </c>
      <c r="CM103" s="1">
        <f t="shared" si="43"/>
        <v>935</v>
      </c>
      <c r="CN103" s="1">
        <f t="shared" si="44"/>
        <v>1100</v>
      </c>
      <c r="CO103" s="1">
        <f t="shared" si="42"/>
        <v>106.453</v>
      </c>
    </row>
    <row r="104" spans="1:93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>
        <f t="shared" si="37"/>
        <v>5075</v>
      </c>
      <c r="AR104" s="1">
        <f t="shared" si="27"/>
        <v>1725.5000000000002</v>
      </c>
      <c r="AS104" s="1">
        <f t="shared" si="28"/>
        <v>2030</v>
      </c>
      <c r="AT104" s="1">
        <f t="shared" si="29"/>
        <v>2283.75</v>
      </c>
      <c r="AU104" s="1">
        <f t="shared" si="26"/>
        <v>387.8315</v>
      </c>
      <c r="BB104" s="1"/>
      <c r="BC104" s="1"/>
      <c r="BD104" s="1"/>
      <c r="BE104" s="1"/>
      <c r="BF104" s="1"/>
      <c r="BG104" s="1">
        <f t="shared" si="38"/>
        <v>5075</v>
      </c>
      <c r="BH104" s="1">
        <f t="shared" si="30"/>
        <v>1725.5000000000002</v>
      </c>
      <c r="BI104" s="1">
        <f t="shared" si="31"/>
        <v>2030</v>
      </c>
      <c r="BJ104" s="1">
        <f t="shared" si="32"/>
        <v>2283.75</v>
      </c>
      <c r="BK104" s="1">
        <f t="shared" si="33"/>
        <v>388.2375</v>
      </c>
      <c r="BR104" s="1"/>
      <c r="BS104" s="1"/>
      <c r="BT104" s="1"/>
      <c r="BU104" s="1"/>
      <c r="BV104" s="1"/>
      <c r="BW104" s="1">
        <f t="shared" si="41"/>
        <v>10100</v>
      </c>
      <c r="BX104" s="1">
        <f t="shared" si="34"/>
        <v>944.35</v>
      </c>
      <c r="BY104" s="1">
        <f t="shared" si="39"/>
        <v>1111</v>
      </c>
      <c r="BZ104" s="1">
        <v>136</v>
      </c>
      <c r="CG104" s="1"/>
      <c r="CH104" s="1"/>
      <c r="CI104" s="1"/>
      <c r="CJ104" s="1"/>
      <c r="CK104" s="1"/>
      <c r="CL104" s="1">
        <f t="shared" si="40"/>
        <v>10100</v>
      </c>
      <c r="CM104" s="1">
        <f t="shared" si="43"/>
        <v>944.35</v>
      </c>
      <c r="CN104" s="1">
        <f t="shared" si="44"/>
        <v>1111</v>
      </c>
      <c r="CO104" s="1">
        <f t="shared" si="42"/>
        <v>104.443</v>
      </c>
    </row>
    <row r="105" spans="1:93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>
        <f t="shared" si="37"/>
        <v>5125</v>
      </c>
      <c r="AR105" s="1">
        <f t="shared" si="27"/>
        <v>1742.5000000000002</v>
      </c>
      <c r="AS105" s="1">
        <f t="shared" si="28"/>
        <v>2050</v>
      </c>
      <c r="AT105" s="1">
        <f t="shared" si="29"/>
        <v>2306.25</v>
      </c>
      <c r="AU105" s="1">
        <f t="shared" si="26"/>
        <v>391.65250000000003</v>
      </c>
      <c r="AV105" t="s">
        <v>176</v>
      </c>
      <c r="BB105" s="1"/>
      <c r="BC105" s="1"/>
      <c r="BD105" s="1"/>
      <c r="BE105" s="1"/>
      <c r="BF105" s="1"/>
      <c r="BG105" s="1">
        <f t="shared" si="38"/>
        <v>5125</v>
      </c>
      <c r="BH105" s="1">
        <f t="shared" si="30"/>
        <v>1742.5000000000002</v>
      </c>
      <c r="BI105" s="1">
        <f t="shared" si="31"/>
        <v>2050</v>
      </c>
      <c r="BJ105" s="1">
        <f t="shared" si="32"/>
        <v>2306.25</v>
      </c>
      <c r="BK105" s="1">
        <f t="shared" si="33"/>
        <v>392.0625</v>
      </c>
      <c r="BR105" s="1"/>
      <c r="BS105" s="1"/>
      <c r="BT105" s="1"/>
      <c r="BU105" s="1"/>
      <c r="BV105" s="1"/>
      <c r="BW105" s="1">
        <f t="shared" si="41"/>
        <v>10200</v>
      </c>
      <c r="BX105" s="1">
        <f t="shared" si="34"/>
        <v>953.7</v>
      </c>
      <c r="BY105" s="1">
        <f t="shared" si="39"/>
        <v>1122</v>
      </c>
      <c r="BZ105" s="1">
        <v>136</v>
      </c>
      <c r="CG105" s="1"/>
      <c r="CH105" s="1"/>
      <c r="CI105" s="1"/>
      <c r="CJ105" s="1"/>
      <c r="CK105" s="1"/>
      <c r="CL105" s="1">
        <f t="shared" si="40"/>
        <v>10200</v>
      </c>
      <c r="CM105" s="1">
        <f t="shared" si="43"/>
        <v>953.7</v>
      </c>
      <c r="CN105" s="1">
        <f t="shared" si="44"/>
        <v>1122</v>
      </c>
      <c r="CO105" s="1">
        <f t="shared" si="42"/>
        <v>102.43299999999999</v>
      </c>
    </row>
    <row r="106" spans="1:93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>
        <f t="shared" si="37"/>
        <v>5175</v>
      </c>
      <c r="AR106" s="1">
        <f t="shared" si="27"/>
        <v>1759.5000000000002</v>
      </c>
      <c r="AS106" s="1">
        <f t="shared" si="28"/>
        <v>2070</v>
      </c>
      <c r="AT106" s="1">
        <f t="shared" si="29"/>
        <v>2328.75</v>
      </c>
      <c r="AU106" s="1">
        <f t="shared" si="26"/>
        <v>395.4735</v>
      </c>
      <c r="BB106" s="1"/>
      <c r="BC106" s="1"/>
      <c r="BD106" s="1"/>
      <c r="BE106" s="1"/>
      <c r="BF106" s="1"/>
      <c r="BG106" s="1">
        <f t="shared" si="38"/>
        <v>5175</v>
      </c>
      <c r="BH106" s="1">
        <f t="shared" si="30"/>
        <v>1759.5000000000002</v>
      </c>
      <c r="BI106" s="1">
        <f t="shared" si="31"/>
        <v>2070</v>
      </c>
      <c r="BJ106" s="1">
        <f t="shared" si="32"/>
        <v>2328.75</v>
      </c>
      <c r="BK106" s="1">
        <f t="shared" si="33"/>
        <v>395.8875</v>
      </c>
      <c r="BR106" s="1"/>
      <c r="BS106" s="1"/>
      <c r="BT106" s="1"/>
      <c r="BU106" s="1"/>
      <c r="BV106" s="1"/>
      <c r="BW106" s="1">
        <f t="shared" si="41"/>
        <v>10300</v>
      </c>
      <c r="BX106" s="1">
        <f t="shared" si="34"/>
        <v>963.05</v>
      </c>
      <c r="BY106" s="1">
        <f t="shared" si="39"/>
        <v>1133</v>
      </c>
      <c r="BZ106" s="1">
        <v>136</v>
      </c>
      <c r="CG106" s="1"/>
      <c r="CH106" s="1"/>
      <c r="CI106" s="1"/>
      <c r="CJ106" s="1"/>
      <c r="CK106" s="1"/>
      <c r="CL106" s="1">
        <f t="shared" si="40"/>
        <v>10300</v>
      </c>
      <c r="CM106" s="1">
        <f t="shared" si="43"/>
        <v>963.05</v>
      </c>
      <c r="CN106" s="1">
        <f t="shared" si="44"/>
        <v>1133</v>
      </c>
      <c r="CO106" s="1">
        <f t="shared" si="42"/>
        <v>100.423</v>
      </c>
    </row>
    <row r="107" spans="1:9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>
        <f t="shared" si="37"/>
        <v>5225</v>
      </c>
      <c r="AR107" s="1">
        <f t="shared" si="27"/>
        <v>1776.5000000000002</v>
      </c>
      <c r="AS107" s="1">
        <f t="shared" si="28"/>
        <v>2090</v>
      </c>
      <c r="AT107" s="1">
        <f t="shared" si="29"/>
        <v>2351.25</v>
      </c>
      <c r="AU107" s="1">
        <f t="shared" si="26"/>
        <v>399.2945</v>
      </c>
      <c r="BB107" s="1"/>
      <c r="BC107" s="1"/>
      <c r="BD107" s="1"/>
      <c r="BE107" s="1"/>
      <c r="BF107" s="1"/>
      <c r="BG107" s="1">
        <f t="shared" si="38"/>
        <v>5225</v>
      </c>
      <c r="BH107" s="1">
        <f t="shared" si="30"/>
        <v>1776.5000000000002</v>
      </c>
      <c r="BI107" s="1">
        <f t="shared" si="31"/>
        <v>2090</v>
      </c>
      <c r="BJ107" s="1">
        <f t="shared" si="32"/>
        <v>2351.25</v>
      </c>
      <c r="BK107" s="1">
        <f t="shared" si="33"/>
        <v>399.7125</v>
      </c>
      <c r="BR107" s="1"/>
      <c r="BS107" s="1"/>
      <c r="BT107" s="1"/>
      <c r="BU107" s="1"/>
      <c r="BV107" s="1"/>
      <c r="BW107" s="1">
        <f t="shared" si="41"/>
        <v>10400</v>
      </c>
      <c r="BX107" s="1">
        <f t="shared" si="34"/>
        <v>972.4</v>
      </c>
      <c r="BY107" s="1">
        <f t="shared" si="39"/>
        <v>1144</v>
      </c>
      <c r="BZ107" s="1">
        <v>136</v>
      </c>
      <c r="CG107" s="1"/>
      <c r="CH107" s="1"/>
      <c r="CI107" s="1"/>
      <c r="CJ107" s="1"/>
      <c r="CK107" s="1"/>
      <c r="CL107" s="1">
        <f t="shared" si="40"/>
        <v>10400</v>
      </c>
      <c r="CM107" s="1">
        <f t="shared" si="43"/>
        <v>972.4</v>
      </c>
      <c r="CN107" s="1">
        <f t="shared" si="44"/>
        <v>1144</v>
      </c>
      <c r="CO107" s="1">
        <f t="shared" si="42"/>
        <v>98.41300000000001</v>
      </c>
    </row>
    <row r="108" spans="1:93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>
        <f t="shared" si="37"/>
        <v>5275</v>
      </c>
      <c r="AR108" s="1">
        <f t="shared" si="27"/>
        <v>1793.5000000000002</v>
      </c>
      <c r="AS108" s="1">
        <f t="shared" si="28"/>
        <v>2110</v>
      </c>
      <c r="AT108" s="1">
        <f t="shared" si="29"/>
        <v>2373.75</v>
      </c>
      <c r="AU108" s="1">
        <f t="shared" si="26"/>
        <v>403.1155</v>
      </c>
      <c r="BB108" s="1"/>
      <c r="BC108" s="1"/>
      <c r="BD108" s="1"/>
      <c r="BE108" s="1"/>
      <c r="BF108" s="1"/>
      <c r="BG108" s="1">
        <f t="shared" si="38"/>
        <v>5275</v>
      </c>
      <c r="BH108" s="1">
        <f t="shared" si="30"/>
        <v>1793.5000000000002</v>
      </c>
      <c r="BI108" s="1">
        <f t="shared" si="31"/>
        <v>2110</v>
      </c>
      <c r="BJ108" s="1">
        <f t="shared" si="32"/>
        <v>2373.75</v>
      </c>
      <c r="BK108" s="1">
        <f t="shared" si="33"/>
        <v>403.53749999999997</v>
      </c>
      <c r="BR108" s="1"/>
      <c r="BS108" s="1"/>
      <c r="BT108" s="1"/>
      <c r="BU108" s="1"/>
      <c r="BV108" s="1"/>
      <c r="BW108" s="1">
        <f t="shared" si="41"/>
        <v>10500</v>
      </c>
      <c r="BX108" s="1">
        <f t="shared" si="34"/>
        <v>981.75</v>
      </c>
      <c r="BY108" s="1">
        <f t="shared" si="39"/>
        <v>1155</v>
      </c>
      <c r="BZ108" s="1">
        <v>136</v>
      </c>
      <c r="CG108" s="1"/>
      <c r="CH108" s="1"/>
      <c r="CI108" s="1"/>
      <c r="CJ108" s="1"/>
      <c r="CK108" s="1"/>
      <c r="CL108" s="1">
        <f t="shared" si="40"/>
        <v>10500</v>
      </c>
      <c r="CM108" s="1">
        <f t="shared" si="43"/>
        <v>981.75</v>
      </c>
      <c r="CN108" s="1">
        <f t="shared" si="44"/>
        <v>1155</v>
      </c>
      <c r="CO108" s="1">
        <f t="shared" si="42"/>
        <v>96.40299999999999</v>
      </c>
    </row>
    <row r="109" spans="1:93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>
        <f t="shared" si="37"/>
        <v>5325</v>
      </c>
      <c r="AR109" s="1">
        <f t="shared" si="27"/>
        <v>1810.5000000000002</v>
      </c>
      <c r="AS109" s="1">
        <f t="shared" si="28"/>
        <v>2130</v>
      </c>
      <c r="AT109" s="1">
        <f t="shared" si="29"/>
        <v>2396.25</v>
      </c>
      <c r="AU109" s="1">
        <f t="shared" si="26"/>
        <v>406.9365</v>
      </c>
      <c r="BB109" s="1"/>
      <c r="BC109" s="1"/>
      <c r="BD109" s="1"/>
      <c r="BE109" s="1"/>
      <c r="BF109" s="1"/>
      <c r="BG109" s="1">
        <f t="shared" si="38"/>
        <v>5325</v>
      </c>
      <c r="BH109" s="1">
        <f t="shared" si="30"/>
        <v>1810.5000000000002</v>
      </c>
      <c r="BI109" s="1">
        <f t="shared" si="31"/>
        <v>2130</v>
      </c>
      <c r="BJ109" s="1">
        <f t="shared" si="32"/>
        <v>2396.25</v>
      </c>
      <c r="BK109" s="1">
        <f t="shared" si="33"/>
        <v>407.3625</v>
      </c>
      <c r="BR109" s="1"/>
      <c r="BS109" s="1"/>
      <c r="BT109" s="1"/>
      <c r="BU109" s="1"/>
      <c r="BV109" s="1"/>
      <c r="BW109" s="1">
        <f t="shared" si="41"/>
        <v>10600</v>
      </c>
      <c r="BX109" s="1">
        <f t="shared" si="34"/>
        <v>991.1</v>
      </c>
      <c r="BY109" s="1">
        <f t="shared" si="39"/>
        <v>1166</v>
      </c>
      <c r="BZ109" s="1">
        <v>136</v>
      </c>
      <c r="CG109" s="1"/>
      <c r="CH109" s="1"/>
      <c r="CI109" s="1"/>
      <c r="CJ109" s="1"/>
      <c r="CK109" s="1"/>
      <c r="CL109" s="1">
        <f t="shared" si="40"/>
        <v>10600</v>
      </c>
      <c r="CM109" s="1">
        <f t="shared" si="43"/>
        <v>991.1</v>
      </c>
      <c r="CN109" s="1">
        <f t="shared" si="44"/>
        <v>1166</v>
      </c>
      <c r="CO109" s="1">
        <f t="shared" si="42"/>
        <v>94.393</v>
      </c>
    </row>
    <row r="110" spans="1:93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>
        <f t="shared" si="37"/>
        <v>5375</v>
      </c>
      <c r="AR110" s="1">
        <f t="shared" si="27"/>
        <v>1827.5000000000002</v>
      </c>
      <c r="AS110" s="1">
        <f t="shared" si="28"/>
        <v>2150</v>
      </c>
      <c r="AT110" s="1">
        <f t="shared" si="29"/>
        <v>2418.75</v>
      </c>
      <c r="AU110" s="1">
        <f t="shared" si="26"/>
        <v>410.7575</v>
      </c>
      <c r="BB110" s="1"/>
      <c r="BC110" s="1"/>
      <c r="BD110" s="1"/>
      <c r="BE110" s="1"/>
      <c r="BF110" s="1"/>
      <c r="BG110" s="1">
        <f t="shared" si="38"/>
        <v>5375</v>
      </c>
      <c r="BH110" s="1">
        <f t="shared" si="30"/>
        <v>1827.5000000000002</v>
      </c>
      <c r="BI110" s="1">
        <f t="shared" si="31"/>
        <v>2150</v>
      </c>
      <c r="BJ110" s="1">
        <f t="shared" si="32"/>
        <v>2418.75</v>
      </c>
      <c r="BK110" s="1">
        <f t="shared" si="33"/>
        <v>411.1875</v>
      </c>
      <c r="BR110" s="1"/>
      <c r="BS110" s="1"/>
      <c r="BT110" s="1"/>
      <c r="BU110" s="1"/>
      <c r="BV110" s="1"/>
      <c r="BW110" s="1">
        <f t="shared" si="41"/>
        <v>10700</v>
      </c>
      <c r="BX110" s="1">
        <f t="shared" si="34"/>
        <v>1000.45</v>
      </c>
      <c r="BY110" s="1">
        <f t="shared" si="39"/>
        <v>1177</v>
      </c>
      <c r="BZ110" s="1">
        <v>136</v>
      </c>
      <c r="CG110" s="1"/>
      <c r="CH110" s="1"/>
      <c r="CI110" s="1"/>
      <c r="CJ110" s="1"/>
      <c r="CK110" s="1"/>
      <c r="CL110" s="1">
        <f t="shared" si="40"/>
        <v>10700</v>
      </c>
      <c r="CM110" s="1">
        <f t="shared" si="43"/>
        <v>1000.45</v>
      </c>
      <c r="CN110" s="1">
        <f t="shared" si="44"/>
        <v>1177</v>
      </c>
      <c r="CO110" s="1">
        <f t="shared" si="42"/>
        <v>92.38300000000001</v>
      </c>
    </row>
    <row r="111" spans="1:93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>
        <f t="shared" si="37"/>
        <v>5425</v>
      </c>
      <c r="AR111" s="1">
        <f t="shared" si="27"/>
        <v>1844.5000000000002</v>
      </c>
      <c r="AS111" s="1">
        <f t="shared" si="28"/>
        <v>2170</v>
      </c>
      <c r="AT111" s="1">
        <f t="shared" si="29"/>
        <v>2441.25</v>
      </c>
      <c r="AU111" s="1">
        <f t="shared" si="26"/>
        <v>414.5785</v>
      </c>
      <c r="BB111" s="1"/>
      <c r="BC111" s="1"/>
      <c r="BD111" s="1"/>
      <c r="BE111" s="1"/>
      <c r="BF111" s="1"/>
      <c r="BG111" s="1">
        <f t="shared" si="38"/>
        <v>5425</v>
      </c>
      <c r="BH111" s="1">
        <f t="shared" si="30"/>
        <v>1844.5000000000002</v>
      </c>
      <c r="BI111" s="1">
        <f t="shared" si="31"/>
        <v>2170</v>
      </c>
      <c r="BJ111" s="1">
        <f t="shared" si="32"/>
        <v>2441.25</v>
      </c>
      <c r="BK111" s="1">
        <f t="shared" si="33"/>
        <v>415.0125</v>
      </c>
      <c r="BR111" s="1"/>
      <c r="BS111" s="1"/>
      <c r="BT111" s="1"/>
      <c r="BU111" s="1"/>
      <c r="BV111" s="1"/>
      <c r="BW111" s="1">
        <f t="shared" si="41"/>
        <v>10800</v>
      </c>
      <c r="BX111" s="1">
        <f t="shared" si="34"/>
        <v>1009.8</v>
      </c>
      <c r="BY111" s="1">
        <f t="shared" si="39"/>
        <v>1188</v>
      </c>
      <c r="BZ111" s="1">
        <v>136</v>
      </c>
      <c r="CG111" s="1"/>
      <c r="CH111" s="1"/>
      <c r="CI111" s="1"/>
      <c r="CJ111" s="1"/>
      <c r="CK111" s="1"/>
      <c r="CL111" s="1">
        <f t="shared" si="40"/>
        <v>10800</v>
      </c>
      <c r="CM111" s="1">
        <f t="shared" si="43"/>
        <v>1009.8</v>
      </c>
      <c r="CN111" s="1">
        <f t="shared" si="44"/>
        <v>1188</v>
      </c>
      <c r="CO111" s="1">
        <f t="shared" si="42"/>
        <v>90.37299999999999</v>
      </c>
    </row>
    <row r="112" spans="1:9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>
        <f t="shared" si="37"/>
        <v>5475</v>
      </c>
      <c r="AR112" s="1">
        <f t="shared" si="27"/>
        <v>1861.5000000000002</v>
      </c>
      <c r="AS112" s="1">
        <f t="shared" si="28"/>
        <v>2190</v>
      </c>
      <c r="AT112" s="1">
        <f t="shared" si="29"/>
        <v>2463.75</v>
      </c>
      <c r="AU112" s="1">
        <f t="shared" si="26"/>
        <v>418.3995</v>
      </c>
      <c r="BB112" s="1"/>
      <c r="BC112" s="1"/>
      <c r="BD112" s="1"/>
      <c r="BE112" s="1"/>
      <c r="BF112" s="1"/>
      <c r="BG112" s="1">
        <f t="shared" si="38"/>
        <v>5475</v>
      </c>
      <c r="BH112" s="1">
        <f t="shared" si="30"/>
        <v>1861.5000000000002</v>
      </c>
      <c r="BI112" s="1">
        <f t="shared" si="31"/>
        <v>2190</v>
      </c>
      <c r="BJ112" s="1">
        <f t="shared" si="32"/>
        <v>2463.75</v>
      </c>
      <c r="BK112" s="1">
        <f t="shared" si="33"/>
        <v>418.8375</v>
      </c>
      <c r="BR112" s="1"/>
      <c r="BS112" s="1"/>
      <c r="BT112" s="1"/>
      <c r="BU112" s="1"/>
      <c r="BV112" s="1"/>
      <c r="BW112" s="1">
        <f t="shared" si="41"/>
        <v>10900</v>
      </c>
      <c r="BX112" s="1">
        <f t="shared" si="34"/>
        <v>1019.15</v>
      </c>
      <c r="BY112" s="1">
        <f t="shared" si="39"/>
        <v>1199</v>
      </c>
      <c r="BZ112" s="1">
        <v>136</v>
      </c>
      <c r="CG112" s="1"/>
      <c r="CH112" s="1"/>
      <c r="CI112" s="1"/>
      <c r="CJ112" s="1"/>
      <c r="CK112" s="1"/>
      <c r="CL112" s="1">
        <f t="shared" si="40"/>
        <v>10900</v>
      </c>
      <c r="CM112" s="1">
        <f t="shared" si="43"/>
        <v>1019.15</v>
      </c>
      <c r="CN112" s="1">
        <f t="shared" si="44"/>
        <v>1199</v>
      </c>
      <c r="CO112" s="1">
        <f t="shared" si="42"/>
        <v>88.363</v>
      </c>
    </row>
    <row r="113" spans="1:93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>
        <f t="shared" si="37"/>
        <v>5525</v>
      </c>
      <c r="AR113" s="1">
        <f t="shared" si="27"/>
        <v>1878.5000000000002</v>
      </c>
      <c r="AS113" s="1">
        <f t="shared" si="28"/>
        <v>2210</v>
      </c>
      <c r="AT113" s="1">
        <f t="shared" si="29"/>
        <v>2486.25</v>
      </c>
      <c r="AU113" s="1">
        <f t="shared" si="26"/>
        <v>422.2205</v>
      </c>
      <c r="BB113" s="1"/>
      <c r="BC113" s="1"/>
      <c r="BD113" s="1"/>
      <c r="BE113" s="1"/>
      <c r="BF113" s="1"/>
      <c r="BG113" s="1">
        <f t="shared" si="38"/>
        <v>5525</v>
      </c>
      <c r="BH113" s="1">
        <f t="shared" si="30"/>
        <v>1878.5000000000002</v>
      </c>
      <c r="BI113" s="1">
        <f t="shared" si="31"/>
        <v>2210</v>
      </c>
      <c r="BJ113" s="1">
        <f t="shared" si="32"/>
        <v>2486.25</v>
      </c>
      <c r="BK113" s="1">
        <f t="shared" si="33"/>
        <v>422.66249999999997</v>
      </c>
      <c r="BR113" s="1"/>
      <c r="BS113" s="1"/>
      <c r="BT113" s="1"/>
      <c r="BU113" s="1"/>
      <c r="BV113" s="1"/>
      <c r="BW113" s="1">
        <f t="shared" si="41"/>
        <v>11000</v>
      </c>
      <c r="BX113" s="1">
        <f t="shared" si="34"/>
        <v>1028.5</v>
      </c>
      <c r="BY113" s="1">
        <f t="shared" si="39"/>
        <v>1210</v>
      </c>
      <c r="BZ113" s="1">
        <v>136</v>
      </c>
      <c r="CG113" s="1"/>
      <c r="CH113" s="1"/>
      <c r="CI113" s="1"/>
      <c r="CJ113" s="1"/>
      <c r="CK113" s="1"/>
      <c r="CL113" s="1">
        <f t="shared" si="40"/>
        <v>11000</v>
      </c>
      <c r="CM113" s="1">
        <f t="shared" si="43"/>
        <v>1028.5</v>
      </c>
      <c r="CN113" s="1">
        <f t="shared" si="44"/>
        <v>1210</v>
      </c>
      <c r="CO113" s="1">
        <f t="shared" si="42"/>
        <v>86.35300000000001</v>
      </c>
    </row>
    <row r="114" spans="1:9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>
        <f t="shared" si="37"/>
        <v>5575</v>
      </c>
      <c r="AR114" s="1">
        <f t="shared" si="27"/>
        <v>1895.5000000000002</v>
      </c>
      <c r="AS114" s="1">
        <f t="shared" si="28"/>
        <v>2230</v>
      </c>
      <c r="AT114" s="1">
        <f t="shared" si="29"/>
        <v>2508.75</v>
      </c>
      <c r="AU114" s="1">
        <f t="shared" si="26"/>
        <v>426.0415</v>
      </c>
      <c r="BB114" s="1"/>
      <c r="BC114" s="1"/>
      <c r="BD114" s="1"/>
      <c r="BE114" s="1"/>
      <c r="BF114" s="1"/>
      <c r="BG114" s="1">
        <f t="shared" si="38"/>
        <v>5575</v>
      </c>
      <c r="BH114" s="1">
        <f t="shared" si="30"/>
        <v>1895.5000000000002</v>
      </c>
      <c r="BI114" s="1">
        <f t="shared" si="31"/>
        <v>2230</v>
      </c>
      <c r="BJ114" s="1">
        <f t="shared" si="32"/>
        <v>2508.75</v>
      </c>
      <c r="BK114" s="1">
        <f t="shared" si="33"/>
        <v>426.4875</v>
      </c>
      <c r="BR114" s="1"/>
      <c r="BS114" s="1"/>
      <c r="BT114" s="1"/>
      <c r="BU114" s="1"/>
      <c r="BV114" s="1"/>
      <c r="BW114" s="1">
        <f t="shared" si="41"/>
        <v>11100</v>
      </c>
      <c r="BX114" s="1">
        <f t="shared" si="34"/>
        <v>1037.85</v>
      </c>
      <c r="BY114" s="1">
        <f t="shared" si="39"/>
        <v>1221</v>
      </c>
      <c r="BZ114" s="1">
        <v>136</v>
      </c>
      <c r="CG114" s="1"/>
      <c r="CH114" s="1"/>
      <c r="CI114" s="1"/>
      <c r="CJ114" s="1"/>
      <c r="CK114" s="1"/>
      <c r="CL114" s="1">
        <f t="shared" si="40"/>
        <v>11100</v>
      </c>
      <c r="CM114" s="1">
        <f t="shared" si="43"/>
        <v>1037.85</v>
      </c>
      <c r="CN114" s="1">
        <f t="shared" si="44"/>
        <v>1221</v>
      </c>
      <c r="CO114" s="1">
        <f t="shared" si="42"/>
        <v>84.343</v>
      </c>
    </row>
    <row r="115" spans="1:93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>
        <f t="shared" si="37"/>
        <v>5625</v>
      </c>
      <c r="AR115" s="1">
        <f t="shared" si="27"/>
        <v>1912.5000000000002</v>
      </c>
      <c r="AS115" s="1">
        <f t="shared" si="28"/>
        <v>2250</v>
      </c>
      <c r="AT115" s="1">
        <f t="shared" si="29"/>
        <v>2531.25</v>
      </c>
      <c r="AU115" s="1">
        <f t="shared" si="26"/>
        <v>429.8625</v>
      </c>
      <c r="BB115" s="1"/>
      <c r="BC115" s="1"/>
      <c r="BD115" s="1"/>
      <c r="BE115" s="1"/>
      <c r="BF115" s="1"/>
      <c r="BG115" s="1">
        <f t="shared" si="38"/>
        <v>5625</v>
      </c>
      <c r="BH115" s="1">
        <f t="shared" si="30"/>
        <v>1912.5000000000002</v>
      </c>
      <c r="BI115" s="1">
        <f t="shared" si="31"/>
        <v>2250</v>
      </c>
      <c r="BJ115" s="1">
        <f t="shared" si="32"/>
        <v>2531.25</v>
      </c>
      <c r="BK115" s="1">
        <f t="shared" si="33"/>
        <v>430.3125</v>
      </c>
      <c r="BR115" s="1"/>
      <c r="BS115" s="1"/>
      <c r="BT115" s="1"/>
      <c r="BU115" s="1"/>
      <c r="BV115" s="1"/>
      <c r="BW115" s="1">
        <f t="shared" si="41"/>
        <v>11200</v>
      </c>
      <c r="BX115" s="1">
        <f t="shared" si="34"/>
        <v>1047.2</v>
      </c>
      <c r="BY115" s="1">
        <f t="shared" si="39"/>
        <v>1232</v>
      </c>
      <c r="BZ115" s="1">
        <v>136</v>
      </c>
      <c r="CG115" s="1"/>
      <c r="CH115" s="1"/>
      <c r="CI115" s="1"/>
      <c r="CJ115" s="1"/>
      <c r="CK115" s="1"/>
      <c r="CL115" s="1">
        <f t="shared" si="40"/>
        <v>11200</v>
      </c>
      <c r="CM115" s="1">
        <f t="shared" si="43"/>
        <v>1047.2</v>
      </c>
      <c r="CN115" s="1">
        <f t="shared" si="44"/>
        <v>1232</v>
      </c>
      <c r="CO115" s="1">
        <f t="shared" si="42"/>
        <v>82.333</v>
      </c>
    </row>
    <row r="116" spans="1:93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>
        <f t="shared" si="37"/>
        <v>5675</v>
      </c>
      <c r="AR116" s="1">
        <f t="shared" si="27"/>
        <v>1929.5000000000002</v>
      </c>
      <c r="AS116" s="1">
        <f t="shared" si="28"/>
        <v>2270</v>
      </c>
      <c r="AT116" s="1">
        <f t="shared" si="29"/>
        <v>2553.75</v>
      </c>
      <c r="AU116" s="1">
        <f t="shared" si="26"/>
        <v>433.68350000000004</v>
      </c>
      <c r="BB116" s="1"/>
      <c r="BC116" s="1"/>
      <c r="BD116" s="1"/>
      <c r="BE116" s="1"/>
      <c r="BF116" s="1"/>
      <c r="BG116" s="1">
        <f t="shared" si="38"/>
        <v>5675</v>
      </c>
      <c r="BH116" s="1">
        <f t="shared" si="30"/>
        <v>1929.5000000000002</v>
      </c>
      <c r="BI116" s="1">
        <f t="shared" si="31"/>
        <v>2270</v>
      </c>
      <c r="BJ116" s="1">
        <f t="shared" si="32"/>
        <v>2553.75</v>
      </c>
      <c r="BK116" s="1">
        <f t="shared" si="33"/>
        <v>434.1375</v>
      </c>
      <c r="BR116" s="1"/>
      <c r="BS116" s="1"/>
      <c r="BT116" s="1"/>
      <c r="BU116" s="1"/>
      <c r="BV116" s="1"/>
      <c r="BW116" s="1">
        <f t="shared" si="41"/>
        <v>11300</v>
      </c>
      <c r="BX116" s="1">
        <f t="shared" si="34"/>
        <v>1056.55</v>
      </c>
      <c r="BY116" s="1">
        <f t="shared" si="39"/>
        <v>1243</v>
      </c>
      <c r="BZ116" s="1">
        <v>136</v>
      </c>
      <c r="CG116" s="1"/>
      <c r="CH116" s="1"/>
      <c r="CI116" s="1"/>
      <c r="CJ116" s="1"/>
      <c r="CK116" s="1"/>
      <c r="CL116" s="1">
        <f t="shared" si="40"/>
        <v>11300</v>
      </c>
      <c r="CM116" s="1">
        <f t="shared" si="43"/>
        <v>1056.55</v>
      </c>
      <c r="CN116" s="1">
        <f t="shared" si="44"/>
        <v>1243</v>
      </c>
      <c r="CO116" s="1">
        <f t="shared" si="42"/>
        <v>80.32300000000001</v>
      </c>
    </row>
    <row r="117" spans="1:93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>
        <f t="shared" si="37"/>
        <v>5725</v>
      </c>
      <c r="AR117" s="1">
        <f t="shared" si="27"/>
        <v>1946.5000000000002</v>
      </c>
      <c r="AS117" s="1">
        <f t="shared" si="28"/>
        <v>2290</v>
      </c>
      <c r="AT117" s="1">
        <f t="shared" si="29"/>
        <v>2576.25</v>
      </c>
      <c r="AU117" s="1">
        <f t="shared" si="26"/>
        <v>437.5045</v>
      </c>
      <c r="BB117" s="1"/>
      <c r="BC117" s="1"/>
      <c r="BD117" s="1"/>
      <c r="BE117" s="1"/>
      <c r="BF117" s="1"/>
      <c r="BG117" s="1">
        <f t="shared" si="38"/>
        <v>5725</v>
      </c>
      <c r="BH117" s="1">
        <f t="shared" si="30"/>
        <v>1946.5000000000002</v>
      </c>
      <c r="BI117" s="1">
        <f t="shared" si="31"/>
        <v>2290</v>
      </c>
      <c r="BJ117" s="1">
        <f t="shared" si="32"/>
        <v>2576.25</v>
      </c>
      <c r="BK117" s="1">
        <f t="shared" si="33"/>
        <v>437.9625</v>
      </c>
      <c r="BR117" s="1"/>
      <c r="BS117" s="1"/>
      <c r="BT117" s="1"/>
      <c r="BU117" s="1"/>
      <c r="BV117" s="1"/>
      <c r="BW117" s="1">
        <f t="shared" si="41"/>
        <v>11400</v>
      </c>
      <c r="BX117" s="1">
        <f t="shared" si="34"/>
        <v>1065.9</v>
      </c>
      <c r="BY117" s="1">
        <f t="shared" si="39"/>
        <v>1254</v>
      </c>
      <c r="BZ117" s="1">
        <v>136</v>
      </c>
      <c r="CG117" s="1"/>
      <c r="CH117" s="1"/>
      <c r="CI117" s="1"/>
      <c r="CJ117" s="1"/>
      <c r="CK117" s="1"/>
      <c r="CL117" s="1">
        <f t="shared" si="40"/>
        <v>11400</v>
      </c>
      <c r="CM117" s="1">
        <f t="shared" si="43"/>
        <v>1065.9</v>
      </c>
      <c r="CN117" s="1">
        <f t="shared" si="44"/>
        <v>1254</v>
      </c>
      <c r="CO117" s="1">
        <f t="shared" si="42"/>
        <v>78.313</v>
      </c>
    </row>
    <row r="118" spans="1:93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>
        <f t="shared" si="37"/>
        <v>5775</v>
      </c>
      <c r="AR118" s="1">
        <f t="shared" si="27"/>
        <v>1963.5000000000002</v>
      </c>
      <c r="AS118" s="1">
        <f t="shared" si="28"/>
        <v>2310</v>
      </c>
      <c r="AT118" s="1">
        <f t="shared" si="29"/>
        <v>2598.75</v>
      </c>
      <c r="AU118" s="1">
        <f t="shared" si="26"/>
        <v>441.32550000000003</v>
      </c>
      <c r="BB118" s="1"/>
      <c r="BC118" s="1"/>
      <c r="BD118" s="1"/>
      <c r="BE118" s="1"/>
      <c r="BF118" s="1"/>
      <c r="BG118" s="1">
        <f t="shared" si="38"/>
        <v>5775</v>
      </c>
      <c r="BH118" s="1">
        <f t="shared" si="30"/>
        <v>1963.5000000000002</v>
      </c>
      <c r="BI118" s="1">
        <f t="shared" si="31"/>
        <v>2310</v>
      </c>
      <c r="BJ118" s="1">
        <f t="shared" si="32"/>
        <v>2598.75</v>
      </c>
      <c r="BK118" s="1">
        <f t="shared" si="33"/>
        <v>441.78749999999997</v>
      </c>
      <c r="BR118" s="1"/>
      <c r="BS118" s="1"/>
      <c r="BT118" s="1"/>
      <c r="BU118" s="1"/>
      <c r="BV118" s="1"/>
      <c r="BW118" s="1">
        <f t="shared" si="41"/>
        <v>11500</v>
      </c>
      <c r="BX118" s="1">
        <f t="shared" si="34"/>
        <v>1075.25</v>
      </c>
      <c r="BY118" s="1">
        <f t="shared" si="39"/>
        <v>1265</v>
      </c>
      <c r="BZ118" s="1">
        <v>136</v>
      </c>
      <c r="CG118" s="1"/>
      <c r="CH118" s="1"/>
      <c r="CI118" s="1"/>
      <c r="CJ118" s="1"/>
      <c r="CK118" s="1"/>
      <c r="CL118" s="1">
        <f t="shared" si="40"/>
        <v>11500</v>
      </c>
      <c r="CM118" s="1">
        <f t="shared" si="43"/>
        <v>1075.25</v>
      </c>
      <c r="CN118" s="1">
        <f t="shared" si="44"/>
        <v>1265</v>
      </c>
      <c r="CO118" s="1">
        <f t="shared" si="42"/>
        <v>76.303</v>
      </c>
    </row>
    <row r="119" spans="1:93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>
        <f t="shared" si="37"/>
        <v>5825</v>
      </c>
      <c r="AR119" s="1">
        <f t="shared" si="27"/>
        <v>1980.5000000000002</v>
      </c>
      <c r="AS119" s="1">
        <f t="shared" si="28"/>
        <v>2330</v>
      </c>
      <c r="AT119" s="1">
        <f t="shared" si="29"/>
        <v>2621.25</v>
      </c>
      <c r="AU119" s="1">
        <f t="shared" si="26"/>
        <v>445.1465</v>
      </c>
      <c r="BB119" s="1"/>
      <c r="BC119" s="1"/>
      <c r="BD119" s="1"/>
      <c r="BE119" s="1"/>
      <c r="BF119" s="1"/>
      <c r="BG119" s="1">
        <f t="shared" si="38"/>
        <v>5825</v>
      </c>
      <c r="BH119" s="1">
        <f t="shared" si="30"/>
        <v>1980.5000000000002</v>
      </c>
      <c r="BI119" s="1">
        <f t="shared" si="31"/>
        <v>2330</v>
      </c>
      <c r="BJ119" s="1">
        <f t="shared" si="32"/>
        <v>2621.25</v>
      </c>
      <c r="BK119" s="1">
        <f t="shared" si="33"/>
        <v>445.6125</v>
      </c>
      <c r="BR119" s="1"/>
      <c r="BS119" s="1"/>
      <c r="BT119" s="1"/>
      <c r="BU119" s="1"/>
      <c r="BV119" s="1"/>
      <c r="BW119" s="1">
        <f t="shared" si="41"/>
        <v>11600</v>
      </c>
      <c r="BX119" s="1">
        <f t="shared" si="34"/>
        <v>1084.6</v>
      </c>
      <c r="BY119" s="1">
        <f t="shared" si="39"/>
        <v>1276</v>
      </c>
      <c r="BZ119" s="1">
        <v>136</v>
      </c>
      <c r="CG119" s="1"/>
      <c r="CH119" s="1"/>
      <c r="CI119" s="1"/>
      <c r="CJ119" s="1"/>
      <c r="CK119" s="1"/>
      <c r="CL119" s="1">
        <f t="shared" si="40"/>
        <v>11600</v>
      </c>
      <c r="CM119" s="1">
        <f t="shared" si="43"/>
        <v>1084.6</v>
      </c>
      <c r="CN119" s="1">
        <f t="shared" si="44"/>
        <v>1276</v>
      </c>
      <c r="CO119" s="1">
        <f t="shared" si="42"/>
        <v>74.293</v>
      </c>
    </row>
    <row r="120" spans="1:93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>
        <f t="shared" si="37"/>
        <v>5875</v>
      </c>
      <c r="AR120" s="1">
        <f t="shared" si="27"/>
        <v>1997.5000000000002</v>
      </c>
      <c r="AS120" s="1">
        <f t="shared" si="28"/>
        <v>2350</v>
      </c>
      <c r="AT120" s="1">
        <f t="shared" si="29"/>
        <v>2643.75</v>
      </c>
      <c r="AU120" s="1">
        <f t="shared" si="26"/>
        <v>448.96750000000003</v>
      </c>
      <c r="BB120" s="1"/>
      <c r="BC120" s="1"/>
      <c r="BD120" s="1"/>
      <c r="BE120" s="1"/>
      <c r="BF120" s="1"/>
      <c r="BG120" s="1">
        <f t="shared" si="38"/>
        <v>5875</v>
      </c>
      <c r="BH120" s="1">
        <f t="shared" si="30"/>
        <v>1997.5000000000002</v>
      </c>
      <c r="BI120" s="1">
        <f t="shared" si="31"/>
        <v>2350</v>
      </c>
      <c r="BJ120" s="1">
        <f t="shared" si="32"/>
        <v>2643.75</v>
      </c>
      <c r="BK120" s="1">
        <f t="shared" si="33"/>
        <v>449.4375</v>
      </c>
      <c r="BR120" s="1"/>
      <c r="BS120" s="1"/>
      <c r="BT120" s="1"/>
      <c r="BU120" s="1"/>
      <c r="BV120" s="1"/>
      <c r="BW120" s="1">
        <f t="shared" si="41"/>
        <v>11700</v>
      </c>
      <c r="BX120" s="1">
        <v>1091</v>
      </c>
      <c r="BY120" s="1">
        <f t="shared" si="39"/>
        <v>1287</v>
      </c>
      <c r="BZ120" s="1">
        <v>136</v>
      </c>
      <c r="CG120" s="1"/>
      <c r="CH120" s="1"/>
      <c r="CI120" s="1"/>
      <c r="CJ120" s="1"/>
      <c r="CK120" s="1"/>
      <c r="CL120" s="1">
        <f t="shared" si="40"/>
        <v>11700</v>
      </c>
      <c r="CM120" s="1">
        <v>1091</v>
      </c>
      <c r="CN120" s="1">
        <f t="shared" si="44"/>
        <v>1287</v>
      </c>
      <c r="CO120" s="1">
        <f t="shared" si="42"/>
        <v>72.283</v>
      </c>
    </row>
    <row r="121" spans="1:93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>
        <f t="shared" si="37"/>
        <v>5925</v>
      </c>
      <c r="AR121" s="1">
        <f t="shared" si="27"/>
        <v>2014.5000000000002</v>
      </c>
      <c r="AS121" s="1">
        <f t="shared" si="28"/>
        <v>2370</v>
      </c>
      <c r="AT121" s="1">
        <f t="shared" si="29"/>
        <v>2666.25</v>
      </c>
      <c r="AU121" s="1">
        <f t="shared" si="26"/>
        <v>452.7885</v>
      </c>
      <c r="BB121" s="1"/>
      <c r="BC121" s="1"/>
      <c r="BD121" s="1"/>
      <c r="BE121" s="1"/>
      <c r="BF121" s="1"/>
      <c r="BG121" s="1">
        <f t="shared" si="38"/>
        <v>5925</v>
      </c>
      <c r="BH121" s="1">
        <f t="shared" si="30"/>
        <v>2014.5000000000002</v>
      </c>
      <c r="BI121" s="1">
        <f t="shared" si="31"/>
        <v>2370</v>
      </c>
      <c r="BJ121" s="1">
        <f t="shared" si="32"/>
        <v>2666.25</v>
      </c>
      <c r="BK121" s="1">
        <f t="shared" si="33"/>
        <v>453.2625</v>
      </c>
      <c r="BR121" s="1"/>
      <c r="BS121" s="1"/>
      <c r="BT121" s="1"/>
      <c r="BU121" s="1"/>
      <c r="BV121" s="1"/>
      <c r="BW121" s="1">
        <f t="shared" si="41"/>
        <v>11800</v>
      </c>
      <c r="BX121" s="1">
        <v>1091</v>
      </c>
      <c r="BY121" s="1">
        <f t="shared" si="39"/>
        <v>1298</v>
      </c>
      <c r="BZ121" s="1">
        <v>136</v>
      </c>
      <c r="CG121" s="1"/>
      <c r="CH121" s="1"/>
      <c r="CI121" s="1"/>
      <c r="CJ121" s="1"/>
      <c r="CK121" s="1"/>
      <c r="CL121" s="1">
        <f t="shared" si="40"/>
        <v>11800</v>
      </c>
      <c r="CM121" s="1">
        <v>1091</v>
      </c>
      <c r="CN121" s="1">
        <f t="shared" si="44"/>
        <v>1298</v>
      </c>
      <c r="CO121" s="1">
        <f aca="true" t="shared" si="45" ref="CO121:CO156">136-(CL121-8530)*0.0201</f>
        <v>70.273</v>
      </c>
    </row>
    <row r="122" spans="1:93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>
        <f t="shared" si="37"/>
        <v>5975</v>
      </c>
      <c r="AR122" s="1">
        <f t="shared" si="27"/>
        <v>2031.5000000000002</v>
      </c>
      <c r="AS122" s="1">
        <f t="shared" si="28"/>
        <v>2390</v>
      </c>
      <c r="AT122" s="1">
        <f t="shared" si="29"/>
        <v>2688.75</v>
      </c>
      <c r="AU122" s="1">
        <f t="shared" si="26"/>
        <v>456.6095</v>
      </c>
      <c r="BB122" s="1"/>
      <c r="BC122" s="1"/>
      <c r="BD122" s="1"/>
      <c r="BE122" s="1"/>
      <c r="BF122" s="1"/>
      <c r="BG122" s="1">
        <f t="shared" si="38"/>
        <v>5975</v>
      </c>
      <c r="BH122" s="1">
        <f t="shared" si="30"/>
        <v>2031.5000000000002</v>
      </c>
      <c r="BI122" s="1">
        <f t="shared" si="31"/>
        <v>2390</v>
      </c>
      <c r="BJ122" s="1">
        <f t="shared" si="32"/>
        <v>2688.75</v>
      </c>
      <c r="BK122" s="1">
        <f t="shared" si="33"/>
        <v>457.0875</v>
      </c>
      <c r="BR122" s="1"/>
      <c r="BS122" s="1"/>
      <c r="BT122" s="1"/>
      <c r="BU122" s="1"/>
      <c r="BV122" s="1"/>
      <c r="BW122" s="1">
        <f t="shared" si="41"/>
        <v>11900</v>
      </c>
      <c r="BX122" s="1">
        <v>1091</v>
      </c>
      <c r="BY122" s="1">
        <f t="shared" si="39"/>
        <v>1309</v>
      </c>
      <c r="BZ122" s="1">
        <v>136</v>
      </c>
      <c r="CG122" s="1"/>
      <c r="CH122" s="1"/>
      <c r="CI122" s="1"/>
      <c r="CJ122" s="1"/>
      <c r="CK122" s="1"/>
      <c r="CL122" s="1">
        <f t="shared" si="40"/>
        <v>11900</v>
      </c>
      <c r="CM122" s="1">
        <v>1091</v>
      </c>
      <c r="CN122" s="1">
        <f t="shared" si="44"/>
        <v>1309</v>
      </c>
      <c r="CO122" s="1">
        <f t="shared" si="45"/>
        <v>68.263</v>
      </c>
    </row>
    <row r="123" spans="1:93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>
        <f t="shared" si="37"/>
        <v>6025</v>
      </c>
      <c r="AR123" s="1">
        <f t="shared" si="27"/>
        <v>2048.5</v>
      </c>
      <c r="AS123" s="1">
        <f t="shared" si="28"/>
        <v>2410</v>
      </c>
      <c r="AT123" s="1">
        <f t="shared" si="29"/>
        <v>2711.25</v>
      </c>
      <c r="AU123" s="1">
        <f t="shared" si="26"/>
        <v>460.4305</v>
      </c>
      <c r="BB123" s="1"/>
      <c r="BC123" s="1"/>
      <c r="BD123" s="1"/>
      <c r="BE123" s="1"/>
      <c r="BF123" s="1"/>
      <c r="BG123" s="1">
        <f t="shared" si="38"/>
        <v>6025</v>
      </c>
      <c r="BH123" s="1">
        <f t="shared" si="30"/>
        <v>2048.5</v>
      </c>
      <c r="BI123" s="1">
        <f t="shared" si="31"/>
        <v>2410</v>
      </c>
      <c r="BJ123" s="1">
        <f t="shared" si="32"/>
        <v>2711.25</v>
      </c>
      <c r="BK123" s="1">
        <f t="shared" si="33"/>
        <v>460.91249999999997</v>
      </c>
      <c r="BR123" s="1"/>
      <c r="BS123" s="1"/>
      <c r="BT123" s="1"/>
      <c r="BU123" s="1"/>
      <c r="BV123" s="1"/>
      <c r="BW123" s="1">
        <f t="shared" si="41"/>
        <v>12000</v>
      </c>
      <c r="BX123" s="1">
        <v>1091</v>
      </c>
      <c r="BY123" s="1">
        <f t="shared" si="39"/>
        <v>1320</v>
      </c>
      <c r="BZ123" s="1">
        <v>136</v>
      </c>
      <c r="CG123" s="1"/>
      <c r="CH123" s="1"/>
      <c r="CI123" s="1"/>
      <c r="CJ123" s="1"/>
      <c r="CK123" s="1"/>
      <c r="CL123" s="1">
        <f t="shared" si="40"/>
        <v>12000</v>
      </c>
      <c r="CM123" s="1">
        <v>1091</v>
      </c>
      <c r="CN123" s="1">
        <f t="shared" si="44"/>
        <v>1320</v>
      </c>
      <c r="CO123" s="1">
        <f t="shared" si="45"/>
        <v>66.253</v>
      </c>
    </row>
    <row r="124" spans="1:93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>
        <f t="shared" si="37"/>
        <v>6075</v>
      </c>
      <c r="AR124" s="1">
        <f t="shared" si="27"/>
        <v>2065.5</v>
      </c>
      <c r="AS124" s="1">
        <f t="shared" si="28"/>
        <v>2430</v>
      </c>
      <c r="AT124" s="1">
        <f t="shared" si="29"/>
        <v>2733.75</v>
      </c>
      <c r="AU124" s="1">
        <f t="shared" si="26"/>
        <v>464.2515</v>
      </c>
      <c r="BB124" s="1"/>
      <c r="BC124" s="1"/>
      <c r="BD124" s="1"/>
      <c r="BE124" s="1"/>
      <c r="BF124" s="1"/>
      <c r="BG124" s="1">
        <f t="shared" si="38"/>
        <v>6075</v>
      </c>
      <c r="BH124" s="1">
        <f t="shared" si="30"/>
        <v>2065.5</v>
      </c>
      <c r="BI124" s="1">
        <f t="shared" si="31"/>
        <v>2430</v>
      </c>
      <c r="BJ124" s="1">
        <f t="shared" si="32"/>
        <v>2733.75</v>
      </c>
      <c r="BK124" s="1">
        <f t="shared" si="33"/>
        <v>464.7375</v>
      </c>
      <c r="BR124" s="1"/>
      <c r="BS124" s="1"/>
      <c r="BT124" s="1"/>
      <c r="BU124" s="1"/>
      <c r="BV124" s="1"/>
      <c r="BW124" s="1">
        <f t="shared" si="41"/>
        <v>12100</v>
      </c>
      <c r="BX124" s="1">
        <v>1091</v>
      </c>
      <c r="BY124" s="1">
        <f t="shared" si="39"/>
        <v>1331</v>
      </c>
      <c r="BZ124" s="1">
        <v>136</v>
      </c>
      <c r="CG124" s="1"/>
      <c r="CH124" s="1"/>
      <c r="CI124" s="1"/>
      <c r="CJ124" s="1"/>
      <c r="CK124" s="1"/>
      <c r="CL124" s="1">
        <f t="shared" si="40"/>
        <v>12100</v>
      </c>
      <c r="CM124" s="1">
        <v>1091</v>
      </c>
      <c r="CN124" s="1">
        <f t="shared" si="44"/>
        <v>1331</v>
      </c>
      <c r="CO124" s="1">
        <f t="shared" si="45"/>
        <v>64.243</v>
      </c>
    </row>
    <row r="125" spans="1:93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>
        <f t="shared" si="37"/>
        <v>6125</v>
      </c>
      <c r="AR125" s="1">
        <f t="shared" si="27"/>
        <v>2082.5</v>
      </c>
      <c r="AS125" s="1">
        <f t="shared" si="28"/>
        <v>2450</v>
      </c>
      <c r="AT125" s="1">
        <f t="shared" si="29"/>
        <v>2756.25</v>
      </c>
      <c r="AU125" s="1">
        <f t="shared" si="26"/>
        <v>468.0725</v>
      </c>
      <c r="BB125" s="1"/>
      <c r="BC125" s="1"/>
      <c r="BD125" s="1"/>
      <c r="BE125" s="1"/>
      <c r="BF125" s="1"/>
      <c r="BG125" s="1">
        <f t="shared" si="38"/>
        <v>6125</v>
      </c>
      <c r="BH125" s="1">
        <f t="shared" si="30"/>
        <v>2082.5</v>
      </c>
      <c r="BI125" s="1">
        <f t="shared" si="31"/>
        <v>2450</v>
      </c>
      <c r="BJ125" s="1">
        <f t="shared" si="32"/>
        <v>2756.25</v>
      </c>
      <c r="BK125" s="1">
        <f t="shared" si="33"/>
        <v>468.5625</v>
      </c>
      <c r="BR125" s="1"/>
      <c r="BS125" s="1"/>
      <c r="BT125" s="1"/>
      <c r="BU125" s="1"/>
      <c r="BV125" s="1"/>
      <c r="BW125" s="1">
        <f t="shared" si="41"/>
        <v>12200</v>
      </c>
      <c r="BX125" s="1">
        <v>1091</v>
      </c>
      <c r="BY125" s="1">
        <f t="shared" si="39"/>
        <v>1342</v>
      </c>
      <c r="BZ125" s="1">
        <v>136</v>
      </c>
      <c r="CG125" s="1"/>
      <c r="CH125" s="1"/>
      <c r="CI125" s="1"/>
      <c r="CJ125" s="1"/>
      <c r="CK125" s="1"/>
      <c r="CL125" s="1">
        <f t="shared" si="40"/>
        <v>12200</v>
      </c>
      <c r="CM125" s="1">
        <v>1091</v>
      </c>
      <c r="CN125" s="1">
        <f t="shared" si="44"/>
        <v>1342</v>
      </c>
      <c r="CO125" s="1">
        <f t="shared" si="45"/>
        <v>62.233000000000004</v>
      </c>
    </row>
    <row r="126" spans="1:93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>
        <f t="shared" si="37"/>
        <v>6175</v>
      </c>
      <c r="AR126" s="1">
        <f t="shared" si="27"/>
        <v>2099.5</v>
      </c>
      <c r="AS126" s="1">
        <f t="shared" si="28"/>
        <v>2470</v>
      </c>
      <c r="AT126" s="1">
        <f t="shared" si="29"/>
        <v>2778.75</v>
      </c>
      <c r="AU126" s="1">
        <f t="shared" si="26"/>
        <v>471.8935</v>
      </c>
      <c r="BB126" s="1"/>
      <c r="BC126" s="1"/>
      <c r="BD126" s="1"/>
      <c r="BE126" s="1"/>
      <c r="BF126" s="1"/>
      <c r="BG126" s="1">
        <f t="shared" si="38"/>
        <v>6175</v>
      </c>
      <c r="BH126" s="1">
        <f t="shared" si="30"/>
        <v>2099.5</v>
      </c>
      <c r="BI126" s="1">
        <f t="shared" si="31"/>
        <v>2470</v>
      </c>
      <c r="BJ126" s="1">
        <f t="shared" si="32"/>
        <v>2778.75</v>
      </c>
      <c r="BK126" s="1">
        <f t="shared" si="33"/>
        <v>472.3875</v>
      </c>
      <c r="BR126" s="1"/>
      <c r="BS126" s="1"/>
      <c r="BT126" s="1"/>
      <c r="BU126" s="1"/>
      <c r="BV126" s="1"/>
      <c r="BW126" s="1">
        <f t="shared" si="41"/>
        <v>12300</v>
      </c>
      <c r="BX126" s="1">
        <v>1091</v>
      </c>
      <c r="BY126" s="1">
        <f t="shared" si="39"/>
        <v>1353</v>
      </c>
      <c r="BZ126" s="1">
        <v>136</v>
      </c>
      <c r="CG126" s="1"/>
      <c r="CH126" s="1"/>
      <c r="CI126" s="1"/>
      <c r="CJ126" s="1"/>
      <c r="CK126" s="1"/>
      <c r="CL126" s="1">
        <f t="shared" si="40"/>
        <v>12300</v>
      </c>
      <c r="CM126" s="1">
        <v>1091</v>
      </c>
      <c r="CN126" s="1">
        <f t="shared" si="44"/>
        <v>1353</v>
      </c>
      <c r="CO126" s="1">
        <f t="shared" si="45"/>
        <v>60.223</v>
      </c>
    </row>
    <row r="127" spans="1:93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>
        <f t="shared" si="37"/>
        <v>6225</v>
      </c>
      <c r="AR127" s="1">
        <f t="shared" si="27"/>
        <v>2116.5</v>
      </c>
      <c r="AS127" s="1">
        <f t="shared" si="28"/>
        <v>2490</v>
      </c>
      <c r="AT127" s="1">
        <f t="shared" si="29"/>
        <v>2801.25</v>
      </c>
      <c r="AU127" s="1">
        <f t="shared" si="26"/>
        <v>475.7145</v>
      </c>
      <c r="BB127" s="1"/>
      <c r="BC127" s="1"/>
      <c r="BD127" s="1"/>
      <c r="BE127" s="1"/>
      <c r="BF127" s="1"/>
      <c r="BG127" s="1">
        <f t="shared" si="38"/>
        <v>6225</v>
      </c>
      <c r="BH127" s="1">
        <f t="shared" si="30"/>
        <v>2116.5</v>
      </c>
      <c r="BI127" s="1">
        <f t="shared" si="31"/>
        <v>2490</v>
      </c>
      <c r="BJ127" s="1">
        <f t="shared" si="32"/>
        <v>2801.25</v>
      </c>
      <c r="BK127" s="1">
        <f t="shared" si="33"/>
        <v>476.2125</v>
      </c>
      <c r="BR127" s="1"/>
      <c r="BS127" s="1"/>
      <c r="BT127" s="1"/>
      <c r="BU127" s="1"/>
      <c r="BV127" s="1"/>
      <c r="BW127" s="1">
        <f t="shared" si="41"/>
        <v>12400</v>
      </c>
      <c r="BX127" s="1">
        <v>1091</v>
      </c>
      <c r="BY127" s="1">
        <f t="shared" si="39"/>
        <v>1364</v>
      </c>
      <c r="BZ127" s="1">
        <v>136</v>
      </c>
      <c r="CG127" s="1"/>
      <c r="CH127" s="1"/>
      <c r="CI127" s="1"/>
      <c r="CJ127" s="1"/>
      <c r="CK127" s="1"/>
      <c r="CL127" s="1">
        <f t="shared" si="40"/>
        <v>12400</v>
      </c>
      <c r="CM127" s="1">
        <v>1091</v>
      </c>
      <c r="CN127" s="1">
        <f t="shared" si="44"/>
        <v>1364</v>
      </c>
      <c r="CO127" s="1">
        <f t="shared" si="45"/>
        <v>58.212999999999994</v>
      </c>
    </row>
    <row r="128" spans="1:93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>
        <f t="shared" si="37"/>
        <v>6275</v>
      </c>
      <c r="AR128" s="1">
        <f t="shared" si="27"/>
        <v>2133.5</v>
      </c>
      <c r="AS128" s="1">
        <f t="shared" si="28"/>
        <v>2510</v>
      </c>
      <c r="AT128" s="1">
        <f t="shared" si="29"/>
        <v>2823.75</v>
      </c>
      <c r="AU128" s="1">
        <f t="shared" si="26"/>
        <v>479.5355</v>
      </c>
      <c r="BB128" s="1"/>
      <c r="BC128" s="1"/>
      <c r="BD128" s="1"/>
      <c r="BE128" s="1"/>
      <c r="BF128" s="1"/>
      <c r="BG128" s="1">
        <f t="shared" si="38"/>
        <v>6275</v>
      </c>
      <c r="BH128" s="1">
        <f t="shared" si="30"/>
        <v>2133.5</v>
      </c>
      <c r="BI128" s="1">
        <f t="shared" si="31"/>
        <v>2510</v>
      </c>
      <c r="BJ128" s="1">
        <f t="shared" si="32"/>
        <v>2823.75</v>
      </c>
      <c r="BK128" s="1">
        <f t="shared" si="33"/>
        <v>480.03749999999997</v>
      </c>
      <c r="BR128" s="1"/>
      <c r="BS128" s="1"/>
      <c r="BT128" s="1"/>
      <c r="BU128" s="1"/>
      <c r="BV128" s="1"/>
      <c r="BW128" s="1">
        <f t="shared" si="41"/>
        <v>12500</v>
      </c>
      <c r="BX128" s="1">
        <v>1091</v>
      </c>
      <c r="BY128" s="1">
        <f t="shared" si="39"/>
        <v>1375</v>
      </c>
      <c r="BZ128" s="1">
        <v>136</v>
      </c>
      <c r="CG128" s="1"/>
      <c r="CH128" s="1"/>
      <c r="CI128" s="1"/>
      <c r="CJ128" s="1"/>
      <c r="CK128" s="1"/>
      <c r="CL128" s="1">
        <f t="shared" si="40"/>
        <v>12500</v>
      </c>
      <c r="CM128" s="1">
        <v>1091</v>
      </c>
      <c r="CN128" s="1">
        <f t="shared" si="44"/>
        <v>1375</v>
      </c>
      <c r="CO128" s="1">
        <f t="shared" si="45"/>
        <v>56.203</v>
      </c>
    </row>
    <row r="129" spans="1:93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>
        <f t="shared" si="37"/>
        <v>6325</v>
      </c>
      <c r="AR129" s="1">
        <f t="shared" si="27"/>
        <v>2150.5</v>
      </c>
      <c r="AS129" s="1">
        <f t="shared" si="28"/>
        <v>2530</v>
      </c>
      <c r="AT129" s="1">
        <f t="shared" si="29"/>
        <v>2846.25</v>
      </c>
      <c r="AU129" s="1">
        <f t="shared" si="26"/>
        <v>483.35650000000004</v>
      </c>
      <c r="BB129" s="1"/>
      <c r="BC129" s="1"/>
      <c r="BD129" s="1"/>
      <c r="BE129" s="1"/>
      <c r="BF129" s="1"/>
      <c r="BG129" s="1">
        <f t="shared" si="38"/>
        <v>6325</v>
      </c>
      <c r="BH129" s="1">
        <f t="shared" si="30"/>
        <v>2150.5</v>
      </c>
      <c r="BI129" s="1">
        <f t="shared" si="31"/>
        <v>2530</v>
      </c>
      <c r="BJ129" s="1">
        <f t="shared" si="32"/>
        <v>2846.25</v>
      </c>
      <c r="BK129" s="1">
        <f t="shared" si="33"/>
        <v>483.8625</v>
      </c>
      <c r="BR129" s="1"/>
      <c r="BS129" s="1"/>
      <c r="BT129" s="1"/>
      <c r="BU129" s="1"/>
      <c r="BV129" s="1"/>
      <c r="BW129" s="1">
        <f t="shared" si="41"/>
        <v>12600</v>
      </c>
      <c r="BX129" s="1">
        <v>1091</v>
      </c>
      <c r="BY129" s="1">
        <f t="shared" si="39"/>
        <v>1386</v>
      </c>
      <c r="BZ129" s="1">
        <v>136</v>
      </c>
      <c r="CG129" s="1"/>
      <c r="CH129" s="1"/>
      <c r="CI129" s="1"/>
      <c r="CJ129" s="1"/>
      <c r="CK129" s="1"/>
      <c r="CL129" s="1">
        <f t="shared" si="40"/>
        <v>12600</v>
      </c>
      <c r="CM129" s="1">
        <v>1091</v>
      </c>
      <c r="CN129" s="1">
        <f t="shared" si="44"/>
        <v>1386</v>
      </c>
      <c r="CO129" s="1">
        <f t="shared" si="45"/>
        <v>54.193</v>
      </c>
    </row>
    <row r="130" spans="1:93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>
        <f t="shared" si="37"/>
        <v>6375</v>
      </c>
      <c r="AR130" s="1">
        <f t="shared" si="27"/>
        <v>2167.5</v>
      </c>
      <c r="AS130" s="1">
        <f t="shared" si="28"/>
        <v>2550</v>
      </c>
      <c r="AT130" s="1">
        <f t="shared" si="29"/>
        <v>2868.75</v>
      </c>
      <c r="AU130" s="1">
        <f t="shared" si="26"/>
        <v>487.1775</v>
      </c>
      <c r="BB130" s="1"/>
      <c r="BC130" s="1"/>
      <c r="BD130" s="1"/>
      <c r="BE130" s="1"/>
      <c r="BF130" s="1"/>
      <c r="BG130" s="1">
        <f t="shared" si="38"/>
        <v>6375</v>
      </c>
      <c r="BH130" s="1">
        <f t="shared" si="30"/>
        <v>2167.5</v>
      </c>
      <c r="BI130" s="1">
        <f t="shared" si="31"/>
        <v>2550</v>
      </c>
      <c r="BJ130" s="1">
        <f t="shared" si="32"/>
        <v>2868.75</v>
      </c>
      <c r="BK130" s="1">
        <f t="shared" si="33"/>
        <v>487.6875</v>
      </c>
      <c r="BR130" s="1"/>
      <c r="BS130" s="1"/>
      <c r="BT130" s="1"/>
      <c r="BU130" s="1"/>
      <c r="BV130" s="1"/>
      <c r="BW130" s="1">
        <f t="shared" si="41"/>
        <v>12700</v>
      </c>
      <c r="BX130" s="1">
        <v>1091</v>
      </c>
      <c r="BY130" s="1">
        <f t="shared" si="39"/>
        <v>1397</v>
      </c>
      <c r="BZ130" s="1">
        <v>136</v>
      </c>
      <c r="CG130" s="1"/>
      <c r="CH130" s="1"/>
      <c r="CI130" s="1"/>
      <c r="CJ130" s="1"/>
      <c r="CK130" s="1"/>
      <c r="CL130" s="1">
        <f t="shared" si="40"/>
        <v>12700</v>
      </c>
      <c r="CM130" s="1">
        <v>1091</v>
      </c>
      <c r="CN130" s="1">
        <f t="shared" si="44"/>
        <v>1397</v>
      </c>
      <c r="CO130" s="1">
        <f t="shared" si="45"/>
        <v>52.18300000000001</v>
      </c>
    </row>
    <row r="131" spans="1:93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>
        <f t="shared" si="37"/>
        <v>6425</v>
      </c>
      <c r="AR131" s="1">
        <f t="shared" si="27"/>
        <v>2184.5</v>
      </c>
      <c r="AS131" s="1">
        <f t="shared" si="28"/>
        <v>2570</v>
      </c>
      <c r="AT131" s="1">
        <f t="shared" si="29"/>
        <v>2891.25</v>
      </c>
      <c r="AU131" s="1">
        <f aca="true" t="shared" si="46" ref="AU131:AU137">(AQ131)*0.07642</f>
        <v>490.99850000000004</v>
      </c>
      <c r="BB131" s="1"/>
      <c r="BC131" s="1"/>
      <c r="BD131" s="1"/>
      <c r="BE131" s="1"/>
      <c r="BF131" s="1"/>
      <c r="BG131" s="1">
        <f t="shared" si="38"/>
        <v>6425</v>
      </c>
      <c r="BH131" s="1">
        <f t="shared" si="30"/>
        <v>2184.5</v>
      </c>
      <c r="BI131" s="1">
        <f t="shared" si="31"/>
        <v>2570</v>
      </c>
      <c r="BJ131" s="1">
        <f t="shared" si="32"/>
        <v>2891.25</v>
      </c>
      <c r="BK131" s="1">
        <f t="shared" si="33"/>
        <v>491.5125</v>
      </c>
      <c r="BR131" s="1"/>
      <c r="BS131" s="1"/>
      <c r="BT131" s="1"/>
      <c r="BU131" s="1"/>
      <c r="BV131" s="1"/>
      <c r="BW131" s="1">
        <f t="shared" si="41"/>
        <v>12800</v>
      </c>
      <c r="BX131" s="1">
        <v>1091</v>
      </c>
      <c r="BY131" s="1">
        <f t="shared" si="39"/>
        <v>1408</v>
      </c>
      <c r="BZ131" s="1">
        <v>136</v>
      </c>
      <c r="CG131" s="1"/>
      <c r="CH131" s="1"/>
      <c r="CI131" s="1"/>
      <c r="CJ131" s="1"/>
      <c r="CK131" s="1"/>
      <c r="CL131" s="1">
        <f t="shared" si="40"/>
        <v>12800</v>
      </c>
      <c r="CM131" s="1">
        <v>1091</v>
      </c>
      <c r="CN131" s="1">
        <f t="shared" si="44"/>
        <v>1408</v>
      </c>
      <c r="CO131" s="1">
        <f t="shared" si="45"/>
        <v>50.173</v>
      </c>
    </row>
    <row r="132" spans="1:93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>
        <f t="shared" si="37"/>
        <v>6475</v>
      </c>
      <c r="AR132" s="1">
        <f aca="true" t="shared" si="47" ref="AR132:AR197">(AQ132)*0.34</f>
        <v>2201.5</v>
      </c>
      <c r="AS132" s="1">
        <f aca="true" t="shared" si="48" ref="AS132:AS195">(AQ132)*0.4</f>
        <v>2590</v>
      </c>
      <c r="AT132" s="1">
        <f aca="true" t="shared" si="49" ref="AT132:AT195">(AQ132)*0.45</f>
        <v>2913.75</v>
      </c>
      <c r="AU132" s="1">
        <f t="shared" si="46"/>
        <v>494.8195</v>
      </c>
      <c r="BB132" s="1"/>
      <c r="BC132" s="1"/>
      <c r="BD132" s="1"/>
      <c r="BE132" s="1"/>
      <c r="BF132" s="1"/>
      <c r="BG132" s="1">
        <f t="shared" si="38"/>
        <v>6475</v>
      </c>
      <c r="BH132" s="1">
        <f aca="true" t="shared" si="50" ref="BH132:BH195">(BG132)*0.34</f>
        <v>2201.5</v>
      </c>
      <c r="BI132" s="1">
        <f aca="true" t="shared" si="51" ref="BI132:BI195">(BG132)*0.4</f>
        <v>2590</v>
      </c>
      <c r="BJ132" s="1">
        <f aca="true" t="shared" si="52" ref="BJ132:BJ195">(BG132)*0.45</f>
        <v>2913.75</v>
      </c>
      <c r="BK132" s="1">
        <f aca="true" t="shared" si="53" ref="BK132:BK138">(BG132)*0.0765</f>
        <v>495.3375</v>
      </c>
      <c r="BR132" s="1"/>
      <c r="BS132" s="1"/>
      <c r="BT132" s="1"/>
      <c r="BU132" s="1"/>
      <c r="BV132" s="1"/>
      <c r="BW132" s="1">
        <f t="shared" si="41"/>
        <v>12900</v>
      </c>
      <c r="BX132" s="1">
        <v>1091</v>
      </c>
      <c r="BY132" s="1">
        <f t="shared" si="39"/>
        <v>1419</v>
      </c>
      <c r="BZ132" s="1">
        <v>136</v>
      </c>
      <c r="CG132" s="1"/>
      <c r="CH132" s="1"/>
      <c r="CI132" s="1"/>
      <c r="CJ132" s="1"/>
      <c r="CK132" s="1"/>
      <c r="CL132" s="1">
        <f t="shared" si="40"/>
        <v>12900</v>
      </c>
      <c r="CM132" s="1">
        <v>1091</v>
      </c>
      <c r="CN132" s="1">
        <f aca="true" t="shared" si="54" ref="CN132:CN163">CL132*0.11</f>
        <v>1419</v>
      </c>
      <c r="CO132" s="1">
        <f t="shared" si="45"/>
        <v>48.163</v>
      </c>
    </row>
    <row r="133" spans="1:93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>
        <f aca="true" t="shared" si="55" ref="AQ133:AQ152">AQ132+50</f>
        <v>6525</v>
      </c>
      <c r="AR133" s="1">
        <f t="shared" si="47"/>
        <v>2218.5</v>
      </c>
      <c r="AS133" s="1">
        <f t="shared" si="48"/>
        <v>2610</v>
      </c>
      <c r="AT133" s="1">
        <f t="shared" si="49"/>
        <v>2936.25</v>
      </c>
      <c r="AU133" s="1">
        <f t="shared" si="46"/>
        <v>498.64050000000003</v>
      </c>
      <c r="BB133" s="1"/>
      <c r="BC133" s="1"/>
      <c r="BD133" s="1"/>
      <c r="BE133" s="1"/>
      <c r="BF133" s="1"/>
      <c r="BG133" s="1">
        <f aca="true" t="shared" si="56" ref="BG133:BG152">BG132+50</f>
        <v>6525</v>
      </c>
      <c r="BH133" s="1">
        <f t="shared" si="50"/>
        <v>2218.5</v>
      </c>
      <c r="BI133" s="1">
        <f t="shared" si="51"/>
        <v>2610</v>
      </c>
      <c r="BJ133" s="1">
        <f t="shared" si="52"/>
        <v>2936.25</v>
      </c>
      <c r="BK133" s="1">
        <f t="shared" si="53"/>
        <v>499.16249999999997</v>
      </c>
      <c r="BR133" s="1"/>
      <c r="BS133" s="1"/>
      <c r="BT133" s="1"/>
      <c r="BU133" s="1"/>
      <c r="BV133" s="1"/>
      <c r="BW133" s="1">
        <f t="shared" si="41"/>
        <v>13000</v>
      </c>
      <c r="BX133" s="1">
        <v>1091</v>
      </c>
      <c r="BY133" s="1">
        <f aca="true" t="shared" si="57" ref="BY133:BY194">BW133*0.11</f>
        <v>1430</v>
      </c>
      <c r="BZ133" s="1">
        <v>136</v>
      </c>
      <c r="CG133" s="1"/>
      <c r="CH133" s="1"/>
      <c r="CI133" s="1"/>
      <c r="CJ133" s="1"/>
      <c r="CK133" s="1"/>
      <c r="CL133" s="1">
        <f aca="true" t="shared" si="58" ref="CL133:CL196">CL132+100</f>
        <v>13000</v>
      </c>
      <c r="CM133" s="1">
        <v>1091</v>
      </c>
      <c r="CN133" s="1">
        <f t="shared" si="54"/>
        <v>1430</v>
      </c>
      <c r="CO133" s="1">
        <f t="shared" si="45"/>
        <v>46.153000000000006</v>
      </c>
    </row>
    <row r="134" spans="1:93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>
        <f t="shared" si="55"/>
        <v>6575</v>
      </c>
      <c r="AR134" s="1">
        <f t="shared" si="47"/>
        <v>2235.5</v>
      </c>
      <c r="AS134" s="1">
        <f t="shared" si="48"/>
        <v>2630</v>
      </c>
      <c r="AT134" s="1">
        <f t="shared" si="49"/>
        <v>2958.75</v>
      </c>
      <c r="AU134" s="1">
        <f t="shared" si="46"/>
        <v>502.4615</v>
      </c>
      <c r="BB134" s="1"/>
      <c r="BC134" s="1"/>
      <c r="BD134" s="1"/>
      <c r="BE134" s="1"/>
      <c r="BF134" s="1"/>
      <c r="BG134" s="1">
        <f t="shared" si="56"/>
        <v>6575</v>
      </c>
      <c r="BH134" s="1">
        <f t="shared" si="50"/>
        <v>2235.5</v>
      </c>
      <c r="BI134" s="1">
        <f t="shared" si="51"/>
        <v>2630</v>
      </c>
      <c r="BJ134" s="1">
        <f t="shared" si="52"/>
        <v>2958.75</v>
      </c>
      <c r="BK134" s="1">
        <f t="shared" si="53"/>
        <v>502.9875</v>
      </c>
      <c r="BR134" s="1"/>
      <c r="BS134" s="1"/>
      <c r="BT134" s="1"/>
      <c r="BU134" s="1"/>
      <c r="BV134" s="1"/>
      <c r="BW134" s="1">
        <f aca="true" t="shared" si="59" ref="BW134:BW197">BW133+100</f>
        <v>13100</v>
      </c>
      <c r="BX134" s="1">
        <v>1091</v>
      </c>
      <c r="BY134" s="1">
        <f t="shared" si="57"/>
        <v>1441</v>
      </c>
      <c r="BZ134" s="1">
        <v>136</v>
      </c>
      <c r="CG134" s="1"/>
      <c r="CH134" s="1"/>
      <c r="CI134" s="1"/>
      <c r="CJ134" s="1"/>
      <c r="CK134" s="1"/>
      <c r="CL134" s="1">
        <f t="shared" si="58"/>
        <v>13100</v>
      </c>
      <c r="CM134" s="1">
        <v>1091</v>
      </c>
      <c r="CN134" s="1">
        <f t="shared" si="54"/>
        <v>1441</v>
      </c>
      <c r="CO134" s="1">
        <f t="shared" si="45"/>
        <v>44.143</v>
      </c>
    </row>
    <row r="135" spans="1:93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>
        <f t="shared" si="55"/>
        <v>6625</v>
      </c>
      <c r="AR135" s="1">
        <f t="shared" si="47"/>
        <v>2252.5</v>
      </c>
      <c r="AS135" s="1">
        <f t="shared" si="48"/>
        <v>2650</v>
      </c>
      <c r="AT135" s="1">
        <f t="shared" si="49"/>
        <v>2981.25</v>
      </c>
      <c r="AU135" s="1">
        <f t="shared" si="46"/>
        <v>506.2825</v>
      </c>
      <c r="BB135" s="1"/>
      <c r="BC135" s="1"/>
      <c r="BD135" s="1"/>
      <c r="BE135" s="1"/>
      <c r="BF135" s="1"/>
      <c r="BG135" s="1">
        <f t="shared" si="56"/>
        <v>6625</v>
      </c>
      <c r="BH135" s="1">
        <f t="shared" si="50"/>
        <v>2252.5</v>
      </c>
      <c r="BI135" s="1">
        <f t="shared" si="51"/>
        <v>2650</v>
      </c>
      <c r="BJ135" s="1">
        <f t="shared" si="52"/>
        <v>2981.25</v>
      </c>
      <c r="BK135" s="1">
        <f t="shared" si="53"/>
        <v>506.8125</v>
      </c>
      <c r="BR135" s="1"/>
      <c r="BS135" s="1"/>
      <c r="BT135" s="1"/>
      <c r="BU135" s="1"/>
      <c r="BV135" s="1"/>
      <c r="BW135" s="1">
        <f t="shared" si="59"/>
        <v>13200</v>
      </c>
      <c r="BX135" s="1">
        <v>1091</v>
      </c>
      <c r="BY135" s="1">
        <f t="shared" si="57"/>
        <v>1452</v>
      </c>
      <c r="BZ135" s="1">
        <v>136</v>
      </c>
      <c r="CG135" s="1"/>
      <c r="CH135" s="1"/>
      <c r="CI135" s="1"/>
      <c r="CJ135" s="1"/>
      <c r="CK135" s="1"/>
      <c r="CL135" s="1">
        <f t="shared" si="58"/>
        <v>13200</v>
      </c>
      <c r="CM135" s="1">
        <v>1091</v>
      </c>
      <c r="CN135" s="1">
        <f t="shared" si="54"/>
        <v>1452</v>
      </c>
      <c r="CO135" s="1">
        <f t="shared" si="45"/>
        <v>42.132999999999996</v>
      </c>
    </row>
    <row r="136" spans="1:93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>
        <f t="shared" si="55"/>
        <v>6675</v>
      </c>
      <c r="AR136" s="1">
        <f t="shared" si="47"/>
        <v>2269.5</v>
      </c>
      <c r="AS136" s="1">
        <f t="shared" si="48"/>
        <v>2670</v>
      </c>
      <c r="AT136" s="1">
        <f t="shared" si="49"/>
        <v>3003.75</v>
      </c>
      <c r="AU136" s="1">
        <f t="shared" si="46"/>
        <v>510.1035</v>
      </c>
      <c r="BB136" s="1"/>
      <c r="BC136" s="1"/>
      <c r="BD136" s="1"/>
      <c r="BE136" s="1"/>
      <c r="BF136" s="1"/>
      <c r="BG136" s="1">
        <f t="shared" si="56"/>
        <v>6675</v>
      </c>
      <c r="BH136" s="1">
        <f t="shared" si="50"/>
        <v>2269.5</v>
      </c>
      <c r="BI136" s="1">
        <f t="shared" si="51"/>
        <v>2670</v>
      </c>
      <c r="BJ136" s="1">
        <f t="shared" si="52"/>
        <v>3003.75</v>
      </c>
      <c r="BK136" s="1">
        <f t="shared" si="53"/>
        <v>510.6375</v>
      </c>
      <c r="BR136" s="1"/>
      <c r="BS136" s="1"/>
      <c r="BT136" s="1"/>
      <c r="BU136" s="1"/>
      <c r="BV136" s="1"/>
      <c r="BW136" s="1">
        <f t="shared" si="59"/>
        <v>13300</v>
      </c>
      <c r="BX136" s="1">
        <v>1091</v>
      </c>
      <c r="BY136" s="1">
        <f t="shared" si="57"/>
        <v>1463</v>
      </c>
      <c r="BZ136" s="1">
        <v>136</v>
      </c>
      <c r="CG136" s="1"/>
      <c r="CH136" s="1"/>
      <c r="CI136" s="1"/>
      <c r="CJ136" s="1"/>
      <c r="CK136" s="1"/>
      <c r="CL136" s="1">
        <f t="shared" si="58"/>
        <v>13300</v>
      </c>
      <c r="CM136" s="1">
        <v>1091</v>
      </c>
      <c r="CN136" s="1">
        <f t="shared" si="54"/>
        <v>1463</v>
      </c>
      <c r="CO136" s="1">
        <f t="shared" si="45"/>
        <v>40.123000000000005</v>
      </c>
    </row>
    <row r="137" spans="1:9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>
        <f t="shared" si="55"/>
        <v>6725</v>
      </c>
      <c r="AR137" s="1">
        <f t="shared" si="47"/>
        <v>2286.5</v>
      </c>
      <c r="AS137" s="1">
        <f t="shared" si="48"/>
        <v>2690</v>
      </c>
      <c r="AT137" s="1">
        <f t="shared" si="49"/>
        <v>3026.25</v>
      </c>
      <c r="AU137" s="1">
        <f t="shared" si="46"/>
        <v>513.9245</v>
      </c>
      <c r="BB137" s="1"/>
      <c r="BC137" s="1"/>
      <c r="BD137" s="1"/>
      <c r="BE137" s="1"/>
      <c r="BF137" s="1"/>
      <c r="BG137" s="1">
        <f t="shared" si="56"/>
        <v>6725</v>
      </c>
      <c r="BH137" s="1">
        <f t="shared" si="50"/>
        <v>2286.5</v>
      </c>
      <c r="BI137" s="1">
        <f t="shared" si="51"/>
        <v>2690</v>
      </c>
      <c r="BJ137" s="1">
        <f t="shared" si="52"/>
        <v>3026.25</v>
      </c>
      <c r="BK137" s="1">
        <f t="shared" si="53"/>
        <v>514.4625</v>
      </c>
      <c r="BR137" s="1"/>
      <c r="BS137" s="1"/>
      <c r="BT137" s="1"/>
      <c r="BU137" s="1"/>
      <c r="BV137" s="1"/>
      <c r="BW137" s="1">
        <f t="shared" si="59"/>
        <v>13400</v>
      </c>
      <c r="BX137" s="1">
        <v>1091</v>
      </c>
      <c r="BY137" s="1">
        <f t="shared" si="57"/>
        <v>1474</v>
      </c>
      <c r="BZ137" s="1">
        <v>136</v>
      </c>
      <c r="CG137" s="1"/>
      <c r="CH137" s="1"/>
      <c r="CI137" s="1"/>
      <c r="CJ137" s="1"/>
      <c r="CK137" s="1"/>
      <c r="CL137" s="1">
        <f t="shared" si="58"/>
        <v>13400</v>
      </c>
      <c r="CM137" s="1">
        <v>1091</v>
      </c>
      <c r="CN137" s="1">
        <f t="shared" si="54"/>
        <v>1474</v>
      </c>
      <c r="CO137" s="1">
        <f t="shared" si="45"/>
        <v>38.113</v>
      </c>
    </row>
    <row r="138" spans="1:93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>
        <f t="shared" si="55"/>
        <v>6775</v>
      </c>
      <c r="AR138" s="1">
        <f t="shared" si="47"/>
        <v>2303.5</v>
      </c>
      <c r="AS138" s="1">
        <f t="shared" si="48"/>
        <v>2710</v>
      </c>
      <c r="AT138" s="1">
        <f t="shared" si="49"/>
        <v>3048.75</v>
      </c>
      <c r="AU138" s="1">
        <v>519</v>
      </c>
      <c r="BB138" s="1"/>
      <c r="BC138" s="1"/>
      <c r="BD138" s="1"/>
      <c r="BE138" s="1"/>
      <c r="BF138" s="1"/>
      <c r="BG138" s="1">
        <f t="shared" si="56"/>
        <v>6775</v>
      </c>
      <c r="BH138" s="1">
        <f t="shared" si="50"/>
        <v>2303.5</v>
      </c>
      <c r="BI138" s="1">
        <f t="shared" si="51"/>
        <v>2710</v>
      </c>
      <c r="BJ138" s="1">
        <f t="shared" si="52"/>
        <v>3048.75</v>
      </c>
      <c r="BK138" s="1">
        <f t="shared" si="53"/>
        <v>518.2875</v>
      </c>
      <c r="BR138" s="1"/>
      <c r="BS138" s="1"/>
      <c r="BT138" s="1"/>
      <c r="BU138" s="1"/>
      <c r="BV138" s="1"/>
      <c r="BW138" s="1">
        <f t="shared" si="59"/>
        <v>13500</v>
      </c>
      <c r="BX138" s="1">
        <v>1091</v>
      </c>
      <c r="BY138" s="1">
        <f t="shared" si="57"/>
        <v>1485</v>
      </c>
      <c r="BZ138" s="1">
        <v>136</v>
      </c>
      <c r="CG138" s="1"/>
      <c r="CH138" s="1"/>
      <c r="CI138" s="1"/>
      <c r="CJ138" s="1"/>
      <c r="CK138" s="1"/>
      <c r="CL138" s="1">
        <f t="shared" si="58"/>
        <v>13500</v>
      </c>
      <c r="CM138" s="1">
        <v>1091</v>
      </c>
      <c r="CN138" s="1">
        <f t="shared" si="54"/>
        <v>1485</v>
      </c>
      <c r="CO138" s="1">
        <f t="shared" si="45"/>
        <v>36.102999999999994</v>
      </c>
    </row>
    <row r="139" spans="1:93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>
        <f t="shared" si="55"/>
        <v>6825</v>
      </c>
      <c r="AR139" s="1">
        <f t="shared" si="47"/>
        <v>2320.5</v>
      </c>
      <c r="AS139" s="1">
        <f t="shared" si="48"/>
        <v>2730</v>
      </c>
      <c r="AT139" s="1">
        <f t="shared" si="49"/>
        <v>3071.25</v>
      </c>
      <c r="AU139" s="1">
        <v>519</v>
      </c>
      <c r="BB139" s="1"/>
      <c r="BC139" s="1"/>
      <c r="BD139" s="1"/>
      <c r="BE139" s="1"/>
      <c r="BF139" s="1"/>
      <c r="BG139" s="1">
        <f t="shared" si="56"/>
        <v>6825</v>
      </c>
      <c r="BH139" s="1">
        <f t="shared" si="50"/>
        <v>2320.5</v>
      </c>
      <c r="BI139" s="1">
        <f t="shared" si="51"/>
        <v>2730</v>
      </c>
      <c r="BJ139" s="1">
        <f t="shared" si="52"/>
        <v>3071.25</v>
      </c>
      <c r="BK139" s="1">
        <v>519</v>
      </c>
      <c r="BR139" s="1"/>
      <c r="BS139" s="1"/>
      <c r="BT139" s="1"/>
      <c r="BU139" s="1"/>
      <c r="BV139" s="1"/>
      <c r="BW139" s="1">
        <f t="shared" si="59"/>
        <v>13600</v>
      </c>
      <c r="BX139" s="1">
        <v>1091</v>
      </c>
      <c r="BY139" s="1">
        <f t="shared" si="57"/>
        <v>1496</v>
      </c>
      <c r="BZ139" s="1">
        <v>136</v>
      </c>
      <c r="CG139" s="1"/>
      <c r="CH139" s="1"/>
      <c r="CI139" s="1"/>
      <c r="CJ139" s="1"/>
      <c r="CK139" s="1"/>
      <c r="CL139" s="1">
        <f t="shared" si="58"/>
        <v>13600</v>
      </c>
      <c r="CM139" s="1">
        <v>1091</v>
      </c>
      <c r="CN139" s="1">
        <f t="shared" si="54"/>
        <v>1496</v>
      </c>
      <c r="CO139" s="1">
        <f t="shared" si="45"/>
        <v>34.093</v>
      </c>
    </row>
    <row r="140" spans="1:9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>
        <f t="shared" si="55"/>
        <v>6875</v>
      </c>
      <c r="AR140" s="1">
        <f t="shared" si="47"/>
        <v>2337.5</v>
      </c>
      <c r="AS140" s="1">
        <f t="shared" si="48"/>
        <v>2750</v>
      </c>
      <c r="AT140" s="1">
        <f t="shared" si="49"/>
        <v>3093.75</v>
      </c>
      <c r="AU140" s="1">
        <v>519</v>
      </c>
      <c r="BB140" s="1"/>
      <c r="BC140" s="1"/>
      <c r="BD140" s="1"/>
      <c r="BE140" s="1"/>
      <c r="BF140" s="1"/>
      <c r="BG140" s="1">
        <f t="shared" si="56"/>
        <v>6875</v>
      </c>
      <c r="BH140" s="1">
        <f t="shared" si="50"/>
        <v>2337.5</v>
      </c>
      <c r="BI140" s="1">
        <f t="shared" si="51"/>
        <v>2750</v>
      </c>
      <c r="BJ140" s="1">
        <f t="shared" si="52"/>
        <v>3093.75</v>
      </c>
      <c r="BK140" s="1">
        <v>519</v>
      </c>
      <c r="BR140" s="1"/>
      <c r="BS140" s="1"/>
      <c r="BT140" s="1"/>
      <c r="BU140" s="1"/>
      <c r="BV140" s="1"/>
      <c r="BW140" s="1">
        <f t="shared" si="59"/>
        <v>13700</v>
      </c>
      <c r="BX140" s="1">
        <v>1091</v>
      </c>
      <c r="BY140" s="1">
        <f t="shared" si="57"/>
        <v>1507</v>
      </c>
      <c r="BZ140" s="1">
        <v>136</v>
      </c>
      <c r="CG140" s="1"/>
      <c r="CH140" s="1"/>
      <c r="CI140" s="1"/>
      <c r="CJ140" s="1"/>
      <c r="CK140" s="1"/>
      <c r="CL140" s="1">
        <f t="shared" si="58"/>
        <v>13700</v>
      </c>
      <c r="CM140" s="1">
        <v>1091</v>
      </c>
      <c r="CN140" s="1">
        <f t="shared" si="54"/>
        <v>1507</v>
      </c>
      <c r="CO140" s="1">
        <f t="shared" si="45"/>
        <v>32.083</v>
      </c>
    </row>
    <row r="141" spans="1:9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>
        <f t="shared" si="55"/>
        <v>6925</v>
      </c>
      <c r="AR141" s="1">
        <f t="shared" si="47"/>
        <v>2354.5</v>
      </c>
      <c r="AS141" s="1">
        <f t="shared" si="48"/>
        <v>2770</v>
      </c>
      <c r="AT141" s="1">
        <f t="shared" si="49"/>
        <v>3116.25</v>
      </c>
      <c r="AU141" s="1">
        <v>519</v>
      </c>
      <c r="BB141" s="1"/>
      <c r="BC141" s="1"/>
      <c r="BD141" s="1"/>
      <c r="BE141" s="1"/>
      <c r="BF141" s="1"/>
      <c r="BG141" s="1">
        <f t="shared" si="56"/>
        <v>6925</v>
      </c>
      <c r="BH141" s="1">
        <f t="shared" si="50"/>
        <v>2354.5</v>
      </c>
      <c r="BI141" s="1">
        <f t="shared" si="51"/>
        <v>2770</v>
      </c>
      <c r="BJ141" s="1">
        <f t="shared" si="52"/>
        <v>3116.25</v>
      </c>
      <c r="BK141" s="1">
        <v>519</v>
      </c>
      <c r="BR141" s="1"/>
      <c r="BS141" s="1"/>
      <c r="BT141" s="1"/>
      <c r="BU141" s="1"/>
      <c r="BV141" s="1"/>
      <c r="BW141" s="1">
        <f t="shared" si="59"/>
        <v>13800</v>
      </c>
      <c r="BX141" s="1">
        <v>1091</v>
      </c>
      <c r="BY141" s="1">
        <f t="shared" si="57"/>
        <v>1518</v>
      </c>
      <c r="BZ141" s="1">
        <v>136</v>
      </c>
      <c r="CG141" s="1"/>
      <c r="CH141" s="1"/>
      <c r="CI141" s="1"/>
      <c r="CJ141" s="1"/>
      <c r="CK141" s="1"/>
      <c r="CL141" s="1">
        <f t="shared" si="58"/>
        <v>13800</v>
      </c>
      <c r="CM141" s="1">
        <v>1091</v>
      </c>
      <c r="CN141" s="1">
        <f t="shared" si="54"/>
        <v>1518</v>
      </c>
      <c r="CO141" s="1">
        <f t="shared" si="45"/>
        <v>30.073000000000008</v>
      </c>
    </row>
    <row r="142" spans="1:9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>
        <f t="shared" si="55"/>
        <v>6975</v>
      </c>
      <c r="AR142" s="1">
        <f t="shared" si="47"/>
        <v>2371.5</v>
      </c>
      <c r="AS142" s="1">
        <f t="shared" si="48"/>
        <v>2790</v>
      </c>
      <c r="AT142" s="1">
        <f t="shared" si="49"/>
        <v>3138.75</v>
      </c>
      <c r="AU142" s="1">
        <v>519</v>
      </c>
      <c r="BB142" s="1"/>
      <c r="BC142" s="1"/>
      <c r="BD142" s="1"/>
      <c r="BE142" s="1"/>
      <c r="BF142" s="1"/>
      <c r="BG142" s="1">
        <f t="shared" si="56"/>
        <v>6975</v>
      </c>
      <c r="BH142" s="1">
        <f t="shared" si="50"/>
        <v>2371.5</v>
      </c>
      <c r="BI142" s="1">
        <f t="shared" si="51"/>
        <v>2790</v>
      </c>
      <c r="BJ142" s="1">
        <f t="shared" si="52"/>
        <v>3138.75</v>
      </c>
      <c r="BK142" s="1">
        <v>519</v>
      </c>
      <c r="BR142" s="1"/>
      <c r="BS142" s="1"/>
      <c r="BT142" s="1"/>
      <c r="BU142" s="1"/>
      <c r="BV142" s="1"/>
      <c r="BW142" s="1">
        <f t="shared" si="59"/>
        <v>13900</v>
      </c>
      <c r="BX142" s="1">
        <v>1091</v>
      </c>
      <c r="BY142" s="1">
        <f t="shared" si="57"/>
        <v>1529</v>
      </c>
      <c r="BZ142" s="1">
        <v>136</v>
      </c>
      <c r="CG142" s="1"/>
      <c r="CH142" s="1"/>
      <c r="CI142" s="1"/>
      <c r="CJ142" s="1"/>
      <c r="CK142" s="1"/>
      <c r="CL142" s="1">
        <f t="shared" si="58"/>
        <v>13900</v>
      </c>
      <c r="CM142" s="1">
        <v>1091</v>
      </c>
      <c r="CN142" s="1">
        <f t="shared" si="54"/>
        <v>1529</v>
      </c>
      <c r="CO142" s="1">
        <f t="shared" si="45"/>
        <v>28.063000000000002</v>
      </c>
    </row>
    <row r="143" spans="1:9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>
        <f t="shared" si="55"/>
        <v>7025</v>
      </c>
      <c r="AR143" s="1">
        <f t="shared" si="47"/>
        <v>2388.5</v>
      </c>
      <c r="AS143" s="1">
        <f t="shared" si="48"/>
        <v>2810</v>
      </c>
      <c r="AT143" s="1">
        <f t="shared" si="49"/>
        <v>3161.25</v>
      </c>
      <c r="AU143" s="1">
        <v>519</v>
      </c>
      <c r="BB143" s="1"/>
      <c r="BC143" s="1"/>
      <c r="BD143" s="1"/>
      <c r="BE143" s="1"/>
      <c r="BF143" s="1"/>
      <c r="BG143" s="1">
        <f t="shared" si="56"/>
        <v>7025</v>
      </c>
      <c r="BH143" s="1">
        <f t="shared" si="50"/>
        <v>2388.5</v>
      </c>
      <c r="BI143" s="1">
        <f t="shared" si="51"/>
        <v>2810</v>
      </c>
      <c r="BJ143" s="1">
        <f t="shared" si="52"/>
        <v>3161.25</v>
      </c>
      <c r="BK143" s="1">
        <v>519</v>
      </c>
      <c r="BR143" s="1"/>
      <c r="BS143" s="1"/>
      <c r="BT143" s="1"/>
      <c r="BU143" s="1"/>
      <c r="BV143" s="1"/>
      <c r="BW143" s="1">
        <f t="shared" si="59"/>
        <v>14000</v>
      </c>
      <c r="BX143" s="1">
        <v>1091</v>
      </c>
      <c r="BY143" s="1">
        <f t="shared" si="57"/>
        <v>1540</v>
      </c>
      <c r="BZ143" s="1">
        <v>136</v>
      </c>
      <c r="CG143" s="1"/>
      <c r="CH143" s="1"/>
      <c r="CI143" s="1"/>
      <c r="CJ143" s="1"/>
      <c r="CK143" s="1"/>
      <c r="CL143" s="1">
        <f t="shared" si="58"/>
        <v>14000</v>
      </c>
      <c r="CM143" s="1">
        <v>1091</v>
      </c>
      <c r="CN143" s="1">
        <f t="shared" si="54"/>
        <v>1540</v>
      </c>
      <c r="CO143" s="1">
        <f t="shared" si="45"/>
        <v>26.052999999999997</v>
      </c>
    </row>
    <row r="144" spans="1:9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>
        <f t="shared" si="55"/>
        <v>7075</v>
      </c>
      <c r="AR144" s="1">
        <f t="shared" si="47"/>
        <v>2405.5</v>
      </c>
      <c r="AS144" s="1">
        <f t="shared" si="48"/>
        <v>2830</v>
      </c>
      <c r="AT144" s="1">
        <f t="shared" si="49"/>
        <v>3183.75</v>
      </c>
      <c r="AU144" s="1">
        <v>519</v>
      </c>
      <c r="BB144" s="1"/>
      <c r="BC144" s="1"/>
      <c r="BD144" s="1"/>
      <c r="BE144" s="1"/>
      <c r="BF144" s="1"/>
      <c r="BG144" s="1">
        <f t="shared" si="56"/>
        <v>7075</v>
      </c>
      <c r="BH144" s="1">
        <f t="shared" si="50"/>
        <v>2405.5</v>
      </c>
      <c r="BI144" s="1">
        <f t="shared" si="51"/>
        <v>2830</v>
      </c>
      <c r="BJ144" s="1">
        <f t="shared" si="52"/>
        <v>3183.75</v>
      </c>
      <c r="BK144" s="1">
        <v>519</v>
      </c>
      <c r="BR144" s="1"/>
      <c r="BS144" s="1"/>
      <c r="BT144" s="1"/>
      <c r="BU144" s="1"/>
      <c r="BV144" s="1"/>
      <c r="BW144" s="1">
        <f t="shared" si="59"/>
        <v>14100</v>
      </c>
      <c r="BX144" s="1">
        <v>1091</v>
      </c>
      <c r="BY144" s="1">
        <f t="shared" si="57"/>
        <v>1551</v>
      </c>
      <c r="BZ144" s="1">
        <v>136</v>
      </c>
      <c r="CG144" s="1"/>
      <c r="CH144" s="1"/>
      <c r="CI144" s="1"/>
      <c r="CJ144" s="1"/>
      <c r="CK144" s="1"/>
      <c r="CL144" s="1">
        <f t="shared" si="58"/>
        <v>14100</v>
      </c>
      <c r="CM144" s="1">
        <v>1091</v>
      </c>
      <c r="CN144" s="1">
        <f t="shared" si="54"/>
        <v>1551</v>
      </c>
      <c r="CO144" s="1">
        <f t="shared" si="45"/>
        <v>24.043000000000006</v>
      </c>
    </row>
    <row r="145" spans="1:9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>
        <f t="shared" si="55"/>
        <v>7125</v>
      </c>
      <c r="AR145" s="1">
        <f t="shared" si="47"/>
        <v>2422.5</v>
      </c>
      <c r="AS145" s="1">
        <f t="shared" si="48"/>
        <v>2850</v>
      </c>
      <c r="AT145" s="1">
        <f t="shared" si="49"/>
        <v>3206.25</v>
      </c>
      <c r="AU145" s="1">
        <v>519</v>
      </c>
      <c r="BB145" s="1"/>
      <c r="BC145" s="1"/>
      <c r="BD145" s="1"/>
      <c r="BE145" s="1"/>
      <c r="BF145" s="1"/>
      <c r="BG145" s="1">
        <f t="shared" si="56"/>
        <v>7125</v>
      </c>
      <c r="BH145" s="1">
        <f t="shared" si="50"/>
        <v>2422.5</v>
      </c>
      <c r="BI145" s="1">
        <f t="shared" si="51"/>
        <v>2850</v>
      </c>
      <c r="BJ145" s="1">
        <f t="shared" si="52"/>
        <v>3206.25</v>
      </c>
      <c r="BK145" s="1">
        <v>519</v>
      </c>
      <c r="BR145" s="1"/>
      <c r="BS145" s="1"/>
      <c r="BT145" s="1"/>
      <c r="BU145" s="1"/>
      <c r="BV145" s="1"/>
      <c r="BW145" s="1">
        <f t="shared" si="59"/>
        <v>14200</v>
      </c>
      <c r="BX145" s="1">
        <v>1091</v>
      </c>
      <c r="BY145" s="1">
        <f t="shared" si="57"/>
        <v>1562</v>
      </c>
      <c r="BZ145" s="1">
        <v>136</v>
      </c>
      <c r="CG145" s="1"/>
      <c r="CH145" s="1"/>
      <c r="CI145" s="1"/>
      <c r="CJ145" s="1"/>
      <c r="CK145" s="1"/>
      <c r="CL145" s="1">
        <f t="shared" si="58"/>
        <v>14200</v>
      </c>
      <c r="CM145" s="1">
        <v>1091</v>
      </c>
      <c r="CN145" s="1">
        <f t="shared" si="54"/>
        <v>1562</v>
      </c>
      <c r="CO145" s="1">
        <f t="shared" si="45"/>
        <v>22.033</v>
      </c>
    </row>
    <row r="146" spans="1:9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>
        <f t="shared" si="55"/>
        <v>7175</v>
      </c>
      <c r="AR146" s="1">
        <f t="shared" si="47"/>
        <v>2439.5</v>
      </c>
      <c r="AS146" s="1">
        <f t="shared" si="48"/>
        <v>2870</v>
      </c>
      <c r="AT146" s="1">
        <f t="shared" si="49"/>
        <v>3228.75</v>
      </c>
      <c r="AU146" s="1">
        <v>519</v>
      </c>
      <c r="BB146" s="1"/>
      <c r="BC146" s="1"/>
      <c r="BD146" s="1"/>
      <c r="BE146" s="1"/>
      <c r="BF146" s="1"/>
      <c r="BG146" s="1">
        <f t="shared" si="56"/>
        <v>7175</v>
      </c>
      <c r="BH146" s="1">
        <f t="shared" si="50"/>
        <v>2439.5</v>
      </c>
      <c r="BI146" s="1">
        <f t="shared" si="51"/>
        <v>2870</v>
      </c>
      <c r="BJ146" s="1">
        <f t="shared" si="52"/>
        <v>3228.75</v>
      </c>
      <c r="BK146" s="1">
        <v>519</v>
      </c>
      <c r="BR146" s="1"/>
      <c r="BS146" s="1"/>
      <c r="BT146" s="1"/>
      <c r="BU146" s="1"/>
      <c r="BV146" s="1"/>
      <c r="BW146" s="1">
        <f t="shared" si="59"/>
        <v>14300</v>
      </c>
      <c r="BX146" s="1">
        <v>1091</v>
      </c>
      <c r="BY146" s="1">
        <f t="shared" si="57"/>
        <v>1573</v>
      </c>
      <c r="BZ146" s="1">
        <f>136-(BW146-14230)*0.0201</f>
        <v>134.593</v>
      </c>
      <c r="CG146" s="1"/>
      <c r="CH146" s="1"/>
      <c r="CI146" s="1"/>
      <c r="CJ146" s="1"/>
      <c r="CK146" s="1"/>
      <c r="CL146" s="1">
        <f t="shared" si="58"/>
        <v>14300</v>
      </c>
      <c r="CM146" s="1">
        <v>1091</v>
      </c>
      <c r="CN146" s="1">
        <f t="shared" si="54"/>
        <v>1573</v>
      </c>
      <c r="CO146" s="1">
        <f t="shared" si="45"/>
        <v>20.022999999999996</v>
      </c>
    </row>
    <row r="147" spans="1:9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>
        <f t="shared" si="55"/>
        <v>7225</v>
      </c>
      <c r="AR147" s="1">
        <f t="shared" si="47"/>
        <v>2456.5</v>
      </c>
      <c r="AS147" s="1">
        <f t="shared" si="48"/>
        <v>2890</v>
      </c>
      <c r="AT147" s="1">
        <f t="shared" si="49"/>
        <v>3251.25</v>
      </c>
      <c r="AU147" s="1">
        <v>519</v>
      </c>
      <c r="BB147" s="1"/>
      <c r="BC147" s="1"/>
      <c r="BD147" s="1"/>
      <c r="BE147" s="1"/>
      <c r="BF147" s="1"/>
      <c r="BG147" s="1">
        <f t="shared" si="56"/>
        <v>7225</v>
      </c>
      <c r="BH147" s="1">
        <f t="shared" si="50"/>
        <v>2456.5</v>
      </c>
      <c r="BI147" s="1">
        <f t="shared" si="51"/>
        <v>2890</v>
      </c>
      <c r="BJ147" s="1">
        <f t="shared" si="52"/>
        <v>3251.25</v>
      </c>
      <c r="BK147" s="1">
        <v>519</v>
      </c>
      <c r="BR147" s="1"/>
      <c r="BS147" s="1"/>
      <c r="BT147" s="1"/>
      <c r="BU147" s="1"/>
      <c r="BV147" s="1"/>
      <c r="BW147" s="1">
        <f t="shared" si="59"/>
        <v>14400</v>
      </c>
      <c r="BX147" s="1">
        <v>1091</v>
      </c>
      <c r="BY147" s="1">
        <f t="shared" si="57"/>
        <v>1584</v>
      </c>
      <c r="BZ147" s="1">
        <f aca="true" t="shared" si="60" ref="BZ147:BZ210">136-(BW147-14230)*0.0201</f>
        <v>132.583</v>
      </c>
      <c r="CG147" s="1"/>
      <c r="CH147" s="1"/>
      <c r="CI147" s="1"/>
      <c r="CJ147" s="1"/>
      <c r="CK147" s="1"/>
      <c r="CL147" s="1">
        <f t="shared" si="58"/>
        <v>14400</v>
      </c>
      <c r="CM147" s="1">
        <v>1091</v>
      </c>
      <c r="CN147" s="1">
        <f t="shared" si="54"/>
        <v>1584</v>
      </c>
      <c r="CO147" s="1">
        <f t="shared" si="45"/>
        <v>18.013000000000005</v>
      </c>
    </row>
    <row r="148" spans="1:9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>
        <f t="shared" si="55"/>
        <v>7275</v>
      </c>
      <c r="AR148" s="1">
        <f t="shared" si="47"/>
        <v>2473.5</v>
      </c>
      <c r="AS148" s="1">
        <f t="shared" si="48"/>
        <v>2910</v>
      </c>
      <c r="AT148" s="1">
        <f t="shared" si="49"/>
        <v>3273.75</v>
      </c>
      <c r="AU148" s="1">
        <v>519</v>
      </c>
      <c r="BB148" s="1"/>
      <c r="BC148" s="1"/>
      <c r="BD148" s="1"/>
      <c r="BE148" s="1"/>
      <c r="BF148" s="1"/>
      <c r="BG148" s="1">
        <f t="shared" si="56"/>
        <v>7275</v>
      </c>
      <c r="BH148" s="1">
        <f t="shared" si="50"/>
        <v>2473.5</v>
      </c>
      <c r="BI148" s="1">
        <f t="shared" si="51"/>
        <v>2910</v>
      </c>
      <c r="BJ148" s="1">
        <f t="shared" si="52"/>
        <v>3273.75</v>
      </c>
      <c r="BK148" s="1">
        <v>519</v>
      </c>
      <c r="BR148" s="1"/>
      <c r="BS148" s="1"/>
      <c r="BT148" s="1"/>
      <c r="BU148" s="1"/>
      <c r="BV148" s="1"/>
      <c r="BW148" s="1">
        <f t="shared" si="59"/>
        <v>14500</v>
      </c>
      <c r="BX148" s="1">
        <v>1091</v>
      </c>
      <c r="BY148" s="1">
        <f t="shared" si="57"/>
        <v>1595</v>
      </c>
      <c r="BZ148" s="1">
        <f t="shared" si="60"/>
        <v>130.573</v>
      </c>
      <c r="CG148" s="1"/>
      <c r="CH148" s="1"/>
      <c r="CI148" s="1"/>
      <c r="CJ148" s="1"/>
      <c r="CK148" s="1"/>
      <c r="CL148" s="1">
        <f t="shared" si="58"/>
        <v>14500</v>
      </c>
      <c r="CM148" s="1">
        <v>1091</v>
      </c>
      <c r="CN148" s="1">
        <f t="shared" si="54"/>
        <v>1595</v>
      </c>
      <c r="CO148" s="1">
        <f t="shared" si="45"/>
        <v>16.003</v>
      </c>
    </row>
    <row r="149" spans="1:9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>
        <f t="shared" si="55"/>
        <v>7325</v>
      </c>
      <c r="AR149" s="1">
        <f t="shared" si="47"/>
        <v>2490.5</v>
      </c>
      <c r="AS149" s="1">
        <f t="shared" si="48"/>
        <v>2930</v>
      </c>
      <c r="AT149" s="1">
        <f t="shared" si="49"/>
        <v>3296.25</v>
      </c>
      <c r="AU149" s="1">
        <v>519</v>
      </c>
      <c r="BB149" s="1"/>
      <c r="BC149" s="1"/>
      <c r="BD149" s="1"/>
      <c r="BE149" s="1"/>
      <c r="BF149" s="1"/>
      <c r="BG149" s="1">
        <f t="shared" si="56"/>
        <v>7325</v>
      </c>
      <c r="BH149" s="1">
        <f t="shared" si="50"/>
        <v>2490.5</v>
      </c>
      <c r="BI149" s="1">
        <f t="shared" si="51"/>
        <v>2930</v>
      </c>
      <c r="BJ149" s="1">
        <f t="shared" si="52"/>
        <v>3296.25</v>
      </c>
      <c r="BK149" s="1">
        <v>519</v>
      </c>
      <c r="BR149" s="1"/>
      <c r="BS149" s="1"/>
      <c r="BT149" s="1"/>
      <c r="BU149" s="1"/>
      <c r="BV149" s="1"/>
      <c r="BW149" s="1">
        <f t="shared" si="59"/>
        <v>14600</v>
      </c>
      <c r="BX149" s="1">
        <v>1091</v>
      </c>
      <c r="BY149" s="1">
        <f t="shared" si="57"/>
        <v>1606</v>
      </c>
      <c r="BZ149" s="1">
        <f t="shared" si="60"/>
        <v>128.563</v>
      </c>
      <c r="CG149" s="1"/>
      <c r="CH149" s="1"/>
      <c r="CI149" s="1"/>
      <c r="CJ149" s="1"/>
      <c r="CK149" s="1"/>
      <c r="CL149" s="1">
        <f t="shared" si="58"/>
        <v>14600</v>
      </c>
      <c r="CM149" s="1">
        <v>1091</v>
      </c>
      <c r="CN149" s="1">
        <f t="shared" si="54"/>
        <v>1606</v>
      </c>
      <c r="CO149" s="1">
        <f t="shared" si="45"/>
        <v>13.992999999999995</v>
      </c>
    </row>
    <row r="150" spans="1:93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>
        <f t="shared" si="55"/>
        <v>7375</v>
      </c>
      <c r="AR150" s="1">
        <f t="shared" si="47"/>
        <v>2507.5</v>
      </c>
      <c r="AS150" s="1">
        <f t="shared" si="48"/>
        <v>2950</v>
      </c>
      <c r="AT150" s="1">
        <f t="shared" si="49"/>
        <v>3318.75</v>
      </c>
      <c r="AU150" s="1">
        <v>519</v>
      </c>
      <c r="AV150" t="s">
        <v>176</v>
      </c>
      <c r="BB150" s="1"/>
      <c r="BC150" s="1"/>
      <c r="BD150" s="1"/>
      <c r="BE150" s="1"/>
      <c r="BF150" s="1"/>
      <c r="BG150" s="1">
        <f t="shared" si="56"/>
        <v>7375</v>
      </c>
      <c r="BH150" s="1">
        <f t="shared" si="50"/>
        <v>2507.5</v>
      </c>
      <c r="BI150" s="1">
        <f t="shared" si="51"/>
        <v>2950</v>
      </c>
      <c r="BJ150" s="1">
        <f t="shared" si="52"/>
        <v>3318.75</v>
      </c>
      <c r="BK150" s="1">
        <v>519</v>
      </c>
      <c r="BR150" s="1"/>
      <c r="BS150" s="1"/>
      <c r="BT150" s="1"/>
      <c r="BU150" s="1"/>
      <c r="BV150" s="1"/>
      <c r="BW150" s="1">
        <f t="shared" si="59"/>
        <v>14700</v>
      </c>
      <c r="BX150" s="1">
        <v>1091</v>
      </c>
      <c r="BY150" s="1">
        <f t="shared" si="57"/>
        <v>1617</v>
      </c>
      <c r="BZ150" s="1">
        <f t="shared" si="60"/>
        <v>126.553</v>
      </c>
      <c r="CG150" s="1"/>
      <c r="CH150" s="1"/>
      <c r="CI150" s="1"/>
      <c r="CJ150" s="1"/>
      <c r="CK150" s="1"/>
      <c r="CL150" s="1">
        <f t="shared" si="58"/>
        <v>14700</v>
      </c>
      <c r="CM150" s="1">
        <v>1091</v>
      </c>
      <c r="CN150" s="1">
        <f t="shared" si="54"/>
        <v>1617</v>
      </c>
      <c r="CO150" s="1">
        <f t="shared" si="45"/>
        <v>11.983000000000004</v>
      </c>
    </row>
    <row r="151" spans="1:9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>
        <f t="shared" si="55"/>
        <v>7425</v>
      </c>
      <c r="AR151" s="1">
        <f t="shared" si="47"/>
        <v>2524.5</v>
      </c>
      <c r="AS151" s="1">
        <f t="shared" si="48"/>
        <v>2970</v>
      </c>
      <c r="AT151" s="1">
        <f t="shared" si="49"/>
        <v>3341.25</v>
      </c>
      <c r="AU151" s="1">
        <v>519</v>
      </c>
      <c r="AV151" t="s">
        <v>176</v>
      </c>
      <c r="BB151" s="1"/>
      <c r="BC151" s="1"/>
      <c r="BD151" s="1"/>
      <c r="BE151" s="1"/>
      <c r="BF151" s="1"/>
      <c r="BG151" s="1">
        <f t="shared" si="56"/>
        <v>7425</v>
      </c>
      <c r="BH151" s="1">
        <f t="shared" si="50"/>
        <v>2524.5</v>
      </c>
      <c r="BI151" s="1">
        <f t="shared" si="51"/>
        <v>2970</v>
      </c>
      <c r="BJ151" s="1">
        <f t="shared" si="52"/>
        <v>3341.25</v>
      </c>
      <c r="BK151" s="1">
        <v>519</v>
      </c>
      <c r="BR151" s="1"/>
      <c r="BS151" s="1"/>
      <c r="BT151" s="1"/>
      <c r="BU151" s="1"/>
      <c r="BV151" s="1"/>
      <c r="BW151" s="1">
        <f t="shared" si="59"/>
        <v>14800</v>
      </c>
      <c r="BX151" s="1">
        <v>1091</v>
      </c>
      <c r="BY151" s="1">
        <f t="shared" si="57"/>
        <v>1628</v>
      </c>
      <c r="BZ151" s="1">
        <f t="shared" si="60"/>
        <v>124.543</v>
      </c>
      <c r="CG151" s="1"/>
      <c r="CH151" s="1"/>
      <c r="CI151" s="1"/>
      <c r="CJ151" s="1"/>
      <c r="CK151" s="1"/>
      <c r="CL151" s="1">
        <f t="shared" si="58"/>
        <v>14800</v>
      </c>
      <c r="CM151" s="1">
        <v>1091</v>
      </c>
      <c r="CN151" s="1">
        <f t="shared" si="54"/>
        <v>1628</v>
      </c>
      <c r="CO151" s="1">
        <f t="shared" si="45"/>
        <v>9.972999999999999</v>
      </c>
    </row>
    <row r="152" spans="1:9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>
        <f t="shared" si="55"/>
        <v>7475</v>
      </c>
      <c r="AR152" s="1">
        <f t="shared" si="47"/>
        <v>2541.5</v>
      </c>
      <c r="AS152" s="1">
        <f t="shared" si="48"/>
        <v>2990</v>
      </c>
      <c r="AT152" s="1">
        <f t="shared" si="49"/>
        <v>3363.75</v>
      </c>
      <c r="AU152" s="1">
        <v>519</v>
      </c>
      <c r="BB152" s="1"/>
      <c r="BC152" s="1"/>
      <c r="BD152" s="1"/>
      <c r="BE152" s="1"/>
      <c r="BF152" s="1"/>
      <c r="BG152" s="1">
        <f t="shared" si="56"/>
        <v>7475</v>
      </c>
      <c r="BH152" s="1">
        <f t="shared" si="50"/>
        <v>2541.5</v>
      </c>
      <c r="BI152" s="1">
        <f t="shared" si="51"/>
        <v>2990</v>
      </c>
      <c r="BJ152" s="1">
        <f t="shared" si="52"/>
        <v>3363.75</v>
      </c>
      <c r="BK152" s="1">
        <v>519</v>
      </c>
      <c r="BR152" s="1"/>
      <c r="BS152" s="1"/>
      <c r="BT152" s="1"/>
      <c r="BU152" s="1"/>
      <c r="BV152" s="1"/>
      <c r="BW152" s="1">
        <f t="shared" si="59"/>
        <v>14900</v>
      </c>
      <c r="BX152" s="1">
        <v>1091</v>
      </c>
      <c r="BY152" s="1">
        <f t="shared" si="57"/>
        <v>1639</v>
      </c>
      <c r="BZ152" s="1">
        <f t="shared" si="60"/>
        <v>122.533</v>
      </c>
      <c r="CG152" s="1"/>
      <c r="CH152" s="1"/>
      <c r="CI152" s="1"/>
      <c r="CJ152" s="1"/>
      <c r="CK152" s="1"/>
      <c r="CL152" s="1">
        <f t="shared" si="58"/>
        <v>14900</v>
      </c>
      <c r="CM152" s="1">
        <v>1091</v>
      </c>
      <c r="CN152" s="1">
        <f t="shared" si="54"/>
        <v>1639</v>
      </c>
      <c r="CO152" s="1">
        <f t="shared" si="45"/>
        <v>7.962999999999994</v>
      </c>
    </row>
    <row r="153" spans="1:93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>
        <v>7525</v>
      </c>
      <c r="AR153" s="1">
        <f t="shared" si="47"/>
        <v>2558.5</v>
      </c>
      <c r="AS153" s="1">
        <f t="shared" si="48"/>
        <v>3010</v>
      </c>
      <c r="AT153" s="1">
        <f t="shared" si="49"/>
        <v>3386.25</v>
      </c>
      <c r="AU153" s="1">
        <v>519</v>
      </c>
      <c r="BB153" s="1"/>
      <c r="BC153" s="1"/>
      <c r="BD153" s="1"/>
      <c r="BE153" s="1"/>
      <c r="BF153" s="1"/>
      <c r="BG153" s="1">
        <v>7525</v>
      </c>
      <c r="BH153" s="1">
        <f t="shared" si="50"/>
        <v>2558.5</v>
      </c>
      <c r="BI153" s="1">
        <f t="shared" si="51"/>
        <v>3010</v>
      </c>
      <c r="BJ153" s="1">
        <f t="shared" si="52"/>
        <v>3386.25</v>
      </c>
      <c r="BK153" s="1">
        <v>519</v>
      </c>
      <c r="BR153" s="1"/>
      <c r="BS153" s="1"/>
      <c r="BT153" s="1"/>
      <c r="BU153" s="1"/>
      <c r="BV153" s="1"/>
      <c r="BW153" s="1">
        <f t="shared" si="59"/>
        <v>15000</v>
      </c>
      <c r="BX153" s="1">
        <v>1091</v>
      </c>
      <c r="BY153" s="1">
        <f t="shared" si="57"/>
        <v>1650</v>
      </c>
      <c r="BZ153" s="1">
        <f t="shared" si="60"/>
        <v>120.523</v>
      </c>
      <c r="CG153" s="1"/>
      <c r="CH153" s="1"/>
      <c r="CI153" s="1"/>
      <c r="CJ153" s="1"/>
      <c r="CK153" s="1"/>
      <c r="CL153" s="1">
        <f t="shared" si="58"/>
        <v>15000</v>
      </c>
      <c r="CM153" s="1">
        <v>1091</v>
      </c>
      <c r="CN153" s="1">
        <f t="shared" si="54"/>
        <v>1650</v>
      </c>
      <c r="CO153" s="1">
        <f t="shared" si="45"/>
        <v>5.953000000000003</v>
      </c>
    </row>
    <row r="154" spans="1:93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>
        <v>7575</v>
      </c>
      <c r="AR154" s="1">
        <f t="shared" si="47"/>
        <v>2575.5</v>
      </c>
      <c r="AS154" s="1">
        <f t="shared" si="48"/>
        <v>3030</v>
      </c>
      <c r="AT154" s="1">
        <f t="shared" si="49"/>
        <v>3408.75</v>
      </c>
      <c r="AU154" s="1">
        <v>519</v>
      </c>
      <c r="BB154" s="1"/>
      <c r="BC154" s="1"/>
      <c r="BD154" s="1"/>
      <c r="BE154" s="1"/>
      <c r="BF154" s="1"/>
      <c r="BG154" s="1">
        <v>7575</v>
      </c>
      <c r="BH154" s="1">
        <f t="shared" si="50"/>
        <v>2575.5</v>
      </c>
      <c r="BI154" s="1">
        <f t="shared" si="51"/>
        <v>3030</v>
      </c>
      <c r="BJ154" s="1">
        <f t="shared" si="52"/>
        <v>3408.75</v>
      </c>
      <c r="BK154" s="1">
        <v>519</v>
      </c>
      <c r="BR154" s="1"/>
      <c r="BS154" s="1"/>
      <c r="BT154" s="1"/>
      <c r="BU154" s="1"/>
      <c r="BV154" s="1"/>
      <c r="BW154" s="1">
        <f t="shared" si="59"/>
        <v>15100</v>
      </c>
      <c r="BX154" s="1">
        <v>1091</v>
      </c>
      <c r="BY154" s="1">
        <f t="shared" si="57"/>
        <v>1661</v>
      </c>
      <c r="BZ154" s="1">
        <f t="shared" si="60"/>
        <v>118.513</v>
      </c>
      <c r="CG154" s="1"/>
      <c r="CH154" s="1"/>
      <c r="CI154" s="1"/>
      <c r="CJ154" s="1"/>
      <c r="CK154" s="1"/>
      <c r="CL154" s="1">
        <f t="shared" si="58"/>
        <v>15100</v>
      </c>
      <c r="CM154" s="1">
        <v>1091</v>
      </c>
      <c r="CN154" s="1">
        <f t="shared" si="54"/>
        <v>1661</v>
      </c>
      <c r="CO154" s="1">
        <f t="shared" si="45"/>
        <v>3.943000000000012</v>
      </c>
    </row>
    <row r="155" spans="1:9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>
        <v>7625</v>
      </c>
      <c r="AR155" s="1">
        <f t="shared" si="47"/>
        <v>2592.5</v>
      </c>
      <c r="AS155" s="1">
        <f t="shared" si="48"/>
        <v>3050</v>
      </c>
      <c r="AT155" s="1">
        <f t="shared" si="49"/>
        <v>3431.25</v>
      </c>
      <c r="AU155" s="1">
        <v>519</v>
      </c>
      <c r="BB155" s="1"/>
      <c r="BC155" s="1"/>
      <c r="BD155" s="1"/>
      <c r="BE155" s="1"/>
      <c r="BF155" s="1"/>
      <c r="BG155" s="1">
        <v>7625</v>
      </c>
      <c r="BH155" s="1">
        <f t="shared" si="50"/>
        <v>2592.5</v>
      </c>
      <c r="BI155" s="1">
        <f t="shared" si="51"/>
        <v>3050</v>
      </c>
      <c r="BJ155" s="1">
        <f t="shared" si="52"/>
        <v>3431.25</v>
      </c>
      <c r="BK155" s="1">
        <v>519</v>
      </c>
      <c r="BR155" s="1"/>
      <c r="BS155" s="1"/>
      <c r="BT155" s="1"/>
      <c r="BU155" s="1"/>
      <c r="BV155" s="1"/>
      <c r="BW155" s="1">
        <f t="shared" si="59"/>
        <v>15200</v>
      </c>
      <c r="BX155" s="1">
        <v>1091</v>
      </c>
      <c r="BY155" s="1">
        <f t="shared" si="57"/>
        <v>1672</v>
      </c>
      <c r="BZ155" s="1">
        <f t="shared" si="60"/>
        <v>116.503</v>
      </c>
      <c r="CG155" s="1"/>
      <c r="CH155" s="1"/>
      <c r="CI155" s="1"/>
      <c r="CJ155" s="1"/>
      <c r="CK155" s="1"/>
      <c r="CL155" s="1">
        <f t="shared" si="58"/>
        <v>15200</v>
      </c>
      <c r="CM155" s="1">
        <v>1091</v>
      </c>
      <c r="CN155" s="1">
        <f t="shared" si="54"/>
        <v>1672</v>
      </c>
      <c r="CO155" s="1">
        <f t="shared" si="45"/>
        <v>1.9329999999999927</v>
      </c>
    </row>
    <row r="156" spans="1:93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>
        <v>7675</v>
      </c>
      <c r="AR156" s="1">
        <f t="shared" si="47"/>
        <v>2609.5</v>
      </c>
      <c r="AS156" s="1">
        <f t="shared" si="48"/>
        <v>3070</v>
      </c>
      <c r="AT156" s="1">
        <f t="shared" si="49"/>
        <v>3453.75</v>
      </c>
      <c r="AU156" s="1">
        <v>519</v>
      </c>
      <c r="BB156" s="1"/>
      <c r="BC156" s="1"/>
      <c r="BD156" s="1"/>
      <c r="BE156" s="1"/>
      <c r="BF156" s="1"/>
      <c r="BG156" s="1">
        <v>7675</v>
      </c>
      <c r="BH156" s="1">
        <f t="shared" si="50"/>
        <v>2609.5</v>
      </c>
      <c r="BI156" s="1">
        <f t="shared" si="51"/>
        <v>3070</v>
      </c>
      <c r="BJ156" s="1">
        <f t="shared" si="52"/>
        <v>3453.75</v>
      </c>
      <c r="BK156" s="1">
        <v>519</v>
      </c>
      <c r="BR156" s="1"/>
      <c r="BS156" s="1"/>
      <c r="BT156" s="1"/>
      <c r="BU156" s="1"/>
      <c r="BV156" s="1"/>
      <c r="BW156" s="1">
        <f t="shared" si="59"/>
        <v>15300</v>
      </c>
      <c r="BX156" s="1">
        <v>1091</v>
      </c>
      <c r="BY156" s="1">
        <f t="shared" si="57"/>
        <v>1683</v>
      </c>
      <c r="BZ156" s="1">
        <f t="shared" si="60"/>
        <v>114.493</v>
      </c>
      <c r="CG156" s="1"/>
      <c r="CH156" s="1"/>
      <c r="CI156" s="1"/>
      <c r="CJ156" s="1"/>
      <c r="CK156" s="1"/>
      <c r="CL156" s="1">
        <f t="shared" si="58"/>
        <v>15300</v>
      </c>
      <c r="CM156" s="1">
        <v>1091</v>
      </c>
      <c r="CN156" s="1">
        <f t="shared" si="54"/>
        <v>1683</v>
      </c>
      <c r="CO156" s="1">
        <f t="shared" si="45"/>
        <v>-0.07699999999999818</v>
      </c>
    </row>
    <row r="157" spans="1:93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>
        <v>7725</v>
      </c>
      <c r="AR157" s="1">
        <f t="shared" si="47"/>
        <v>2626.5</v>
      </c>
      <c r="AS157" s="1">
        <f t="shared" si="48"/>
        <v>3090</v>
      </c>
      <c r="AT157" s="1">
        <f t="shared" si="49"/>
        <v>3476.25</v>
      </c>
      <c r="AU157" s="1">
        <v>519</v>
      </c>
      <c r="BB157" s="1"/>
      <c r="BC157" s="1"/>
      <c r="BD157" s="1"/>
      <c r="BE157" s="1"/>
      <c r="BF157" s="1">
        <v>99</v>
      </c>
      <c r="BG157" s="1">
        <v>7725</v>
      </c>
      <c r="BH157" s="1">
        <f t="shared" si="50"/>
        <v>2626.5</v>
      </c>
      <c r="BI157" s="1">
        <f t="shared" si="51"/>
        <v>3090</v>
      </c>
      <c r="BJ157" s="1">
        <f t="shared" si="52"/>
        <v>3476.25</v>
      </c>
      <c r="BK157" s="1">
        <v>519</v>
      </c>
      <c r="BR157" s="1"/>
      <c r="BS157" s="1"/>
      <c r="BT157" s="1"/>
      <c r="BU157" s="1"/>
      <c r="BV157" s="1"/>
      <c r="BW157" s="1">
        <f t="shared" si="59"/>
        <v>15400</v>
      </c>
      <c r="BX157" s="1">
        <v>1091</v>
      </c>
      <c r="BY157" s="1">
        <f t="shared" si="57"/>
        <v>1694</v>
      </c>
      <c r="BZ157" s="1">
        <f t="shared" si="60"/>
        <v>112.483</v>
      </c>
      <c r="CG157" s="1"/>
      <c r="CH157" s="1"/>
      <c r="CI157" s="1"/>
      <c r="CJ157" s="1"/>
      <c r="CK157" s="1"/>
      <c r="CL157" s="1">
        <f t="shared" si="58"/>
        <v>15400</v>
      </c>
      <c r="CM157" s="1">
        <v>1091</v>
      </c>
      <c r="CN157" s="1">
        <f t="shared" si="54"/>
        <v>1694</v>
      </c>
      <c r="CO157" s="1">
        <v>0</v>
      </c>
    </row>
    <row r="158" spans="1:93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>
        <v>7775</v>
      </c>
      <c r="AR158" s="1">
        <f t="shared" si="47"/>
        <v>2643.5</v>
      </c>
      <c r="AS158" s="1">
        <f t="shared" si="48"/>
        <v>3110</v>
      </c>
      <c r="AT158" s="1">
        <f t="shared" si="49"/>
        <v>3498.75</v>
      </c>
      <c r="AU158" s="1">
        <v>519</v>
      </c>
      <c r="BB158" s="1"/>
      <c r="BC158" s="1"/>
      <c r="BD158" s="1"/>
      <c r="BE158" s="1"/>
      <c r="BF158" s="1"/>
      <c r="BG158" s="1">
        <v>7775</v>
      </c>
      <c r="BH158" s="1">
        <f t="shared" si="50"/>
        <v>2643.5</v>
      </c>
      <c r="BI158" s="1">
        <f t="shared" si="51"/>
        <v>3110</v>
      </c>
      <c r="BJ158" s="1">
        <f t="shared" si="52"/>
        <v>3498.75</v>
      </c>
      <c r="BK158" s="1">
        <v>519</v>
      </c>
      <c r="BR158" s="1"/>
      <c r="BS158" s="1"/>
      <c r="BT158" s="1"/>
      <c r="BU158" s="1"/>
      <c r="BV158" s="1"/>
      <c r="BW158" s="1">
        <f t="shared" si="59"/>
        <v>15500</v>
      </c>
      <c r="BX158" s="1">
        <v>1091</v>
      </c>
      <c r="BY158" s="1">
        <f t="shared" si="57"/>
        <v>1705</v>
      </c>
      <c r="BZ158" s="1">
        <f t="shared" si="60"/>
        <v>110.473</v>
      </c>
      <c r="CG158" s="1"/>
      <c r="CH158" s="1"/>
      <c r="CI158" s="1"/>
      <c r="CJ158" s="1"/>
      <c r="CK158" s="1"/>
      <c r="CL158" s="1">
        <f t="shared" si="58"/>
        <v>15500</v>
      </c>
      <c r="CM158" s="1">
        <v>1091</v>
      </c>
      <c r="CN158" s="1">
        <f t="shared" si="54"/>
        <v>1705</v>
      </c>
      <c r="CO158" s="1">
        <v>0</v>
      </c>
    </row>
    <row r="159" spans="1:93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>
        <v>7825</v>
      </c>
      <c r="AR159" s="1">
        <f t="shared" si="47"/>
        <v>2660.5</v>
      </c>
      <c r="AS159" s="1">
        <f t="shared" si="48"/>
        <v>3130</v>
      </c>
      <c r="AT159" s="1">
        <f t="shared" si="49"/>
        <v>3521.25</v>
      </c>
      <c r="AU159" s="1">
        <v>519</v>
      </c>
      <c r="BB159" s="1"/>
      <c r="BC159" s="1"/>
      <c r="BD159" s="1"/>
      <c r="BE159" s="1"/>
      <c r="BF159" s="1"/>
      <c r="BG159" s="1">
        <v>7825</v>
      </c>
      <c r="BH159" s="1">
        <f t="shared" si="50"/>
        <v>2660.5</v>
      </c>
      <c r="BI159" s="1">
        <f t="shared" si="51"/>
        <v>3130</v>
      </c>
      <c r="BJ159" s="1">
        <f t="shared" si="52"/>
        <v>3521.25</v>
      </c>
      <c r="BK159" s="1">
        <v>519</v>
      </c>
      <c r="BR159" s="1"/>
      <c r="BS159" s="1"/>
      <c r="BT159" s="1"/>
      <c r="BU159" s="1"/>
      <c r="BV159" s="1"/>
      <c r="BW159" s="1">
        <f t="shared" si="59"/>
        <v>15600</v>
      </c>
      <c r="BX159" s="1">
        <v>1091</v>
      </c>
      <c r="BY159" s="1">
        <f t="shared" si="57"/>
        <v>1716</v>
      </c>
      <c r="BZ159" s="1">
        <f t="shared" si="60"/>
        <v>108.463</v>
      </c>
      <c r="CG159" s="1"/>
      <c r="CH159" s="1"/>
      <c r="CI159" s="1"/>
      <c r="CJ159" s="1"/>
      <c r="CK159" s="1"/>
      <c r="CL159" s="1">
        <f t="shared" si="58"/>
        <v>15600</v>
      </c>
      <c r="CM159" s="1">
        <v>1091</v>
      </c>
      <c r="CN159" s="1">
        <f t="shared" si="54"/>
        <v>1716</v>
      </c>
      <c r="CO159" s="1">
        <v>0</v>
      </c>
    </row>
    <row r="160" spans="1:93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 t="s">
        <v>176</v>
      </c>
      <c r="AQ160" s="1">
        <v>7875</v>
      </c>
      <c r="AR160" s="1">
        <f t="shared" si="47"/>
        <v>2677.5</v>
      </c>
      <c r="AS160" s="1">
        <f t="shared" si="48"/>
        <v>3150</v>
      </c>
      <c r="AT160" s="1">
        <f t="shared" si="49"/>
        <v>3543.75</v>
      </c>
      <c r="AU160" s="1">
        <v>519</v>
      </c>
      <c r="BB160" s="1"/>
      <c r="BC160" s="1"/>
      <c r="BD160" s="1"/>
      <c r="BE160" s="1"/>
      <c r="BF160" s="1"/>
      <c r="BG160" s="1">
        <v>7875</v>
      </c>
      <c r="BH160" s="1">
        <f t="shared" si="50"/>
        <v>2677.5</v>
      </c>
      <c r="BI160" s="1">
        <f t="shared" si="51"/>
        <v>3150</v>
      </c>
      <c r="BJ160" s="1">
        <f t="shared" si="52"/>
        <v>3543.75</v>
      </c>
      <c r="BK160" s="1">
        <v>519</v>
      </c>
      <c r="BR160" s="1"/>
      <c r="BS160" s="1"/>
      <c r="BT160" s="1"/>
      <c r="BU160" s="1"/>
      <c r="BV160" s="1"/>
      <c r="BW160" s="1">
        <f t="shared" si="59"/>
        <v>15700</v>
      </c>
      <c r="BX160" s="1">
        <v>1091</v>
      </c>
      <c r="BY160" s="1">
        <f t="shared" si="57"/>
        <v>1727</v>
      </c>
      <c r="BZ160" s="1">
        <f t="shared" si="60"/>
        <v>106.453</v>
      </c>
      <c r="CG160" s="1"/>
      <c r="CH160" s="1"/>
      <c r="CI160" s="1"/>
      <c r="CJ160" s="1"/>
      <c r="CK160" s="1"/>
      <c r="CL160" s="1">
        <f t="shared" si="58"/>
        <v>15700</v>
      </c>
      <c r="CM160" s="1">
        <v>1091</v>
      </c>
      <c r="CN160" s="1">
        <f t="shared" si="54"/>
        <v>1727</v>
      </c>
      <c r="CO160" s="1">
        <v>0</v>
      </c>
    </row>
    <row r="161" spans="1:93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>
        <v>7925</v>
      </c>
      <c r="AR161" s="1">
        <f t="shared" si="47"/>
        <v>2694.5</v>
      </c>
      <c r="AS161" s="1">
        <f t="shared" si="48"/>
        <v>3170</v>
      </c>
      <c r="AT161" s="1">
        <f t="shared" si="49"/>
        <v>3566.25</v>
      </c>
      <c r="AU161" s="1">
        <v>519</v>
      </c>
      <c r="BB161" s="1"/>
      <c r="BC161" s="1"/>
      <c r="BD161" s="1"/>
      <c r="BE161" s="1"/>
      <c r="BF161" s="1"/>
      <c r="BG161" s="1">
        <v>7925</v>
      </c>
      <c r="BH161" s="1">
        <f t="shared" si="50"/>
        <v>2694.5</v>
      </c>
      <c r="BI161" s="1">
        <f t="shared" si="51"/>
        <v>3170</v>
      </c>
      <c r="BJ161" s="1">
        <f t="shared" si="52"/>
        <v>3566.25</v>
      </c>
      <c r="BK161" s="1">
        <v>519</v>
      </c>
      <c r="BR161" s="1"/>
      <c r="BS161" s="1"/>
      <c r="BT161" s="1"/>
      <c r="BU161" s="1"/>
      <c r="BV161" s="1"/>
      <c r="BW161" s="1">
        <f t="shared" si="59"/>
        <v>15800</v>
      </c>
      <c r="BX161" s="1">
        <v>1091</v>
      </c>
      <c r="BY161" s="1">
        <f t="shared" si="57"/>
        <v>1738</v>
      </c>
      <c r="BZ161" s="1">
        <f t="shared" si="60"/>
        <v>104.443</v>
      </c>
      <c r="CG161" s="1"/>
      <c r="CH161" s="1"/>
      <c r="CI161" s="1"/>
      <c r="CJ161" s="1"/>
      <c r="CK161" s="1"/>
      <c r="CL161" s="1">
        <f t="shared" si="58"/>
        <v>15800</v>
      </c>
      <c r="CM161" s="1">
        <v>1091</v>
      </c>
      <c r="CN161" s="1">
        <f t="shared" si="54"/>
        <v>1738</v>
      </c>
      <c r="CO161" s="1">
        <v>0</v>
      </c>
    </row>
    <row r="162" spans="1:93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>
        <v>7975</v>
      </c>
      <c r="AR162" s="1">
        <f t="shared" si="47"/>
        <v>2711.5</v>
      </c>
      <c r="AS162" s="1">
        <f t="shared" si="48"/>
        <v>3190</v>
      </c>
      <c r="AT162" s="1">
        <f t="shared" si="49"/>
        <v>3588.75</v>
      </c>
      <c r="AU162" s="1">
        <v>519</v>
      </c>
      <c r="BB162" s="1"/>
      <c r="BC162" s="1"/>
      <c r="BD162" s="1"/>
      <c r="BE162" s="1"/>
      <c r="BF162" s="1"/>
      <c r="BG162" s="1">
        <v>7975</v>
      </c>
      <c r="BH162" s="1">
        <f t="shared" si="50"/>
        <v>2711.5</v>
      </c>
      <c r="BI162" s="1">
        <f t="shared" si="51"/>
        <v>3190</v>
      </c>
      <c r="BJ162" s="1">
        <f t="shared" si="52"/>
        <v>3588.75</v>
      </c>
      <c r="BK162" s="1">
        <v>519</v>
      </c>
      <c r="BR162" s="1"/>
      <c r="BS162" s="1"/>
      <c r="BT162" s="1"/>
      <c r="BU162" s="1"/>
      <c r="BV162" s="1"/>
      <c r="BW162" s="1">
        <f t="shared" si="59"/>
        <v>15900</v>
      </c>
      <c r="BX162" s="1">
        <v>1091</v>
      </c>
      <c r="BY162" s="1">
        <f t="shared" si="57"/>
        <v>1749</v>
      </c>
      <c r="BZ162" s="1">
        <f t="shared" si="60"/>
        <v>102.43299999999999</v>
      </c>
      <c r="CG162" s="1"/>
      <c r="CH162" s="1"/>
      <c r="CI162" s="1"/>
      <c r="CJ162" s="1"/>
      <c r="CK162" s="1"/>
      <c r="CL162" s="1">
        <f t="shared" si="58"/>
        <v>15900</v>
      </c>
      <c r="CM162" s="1">
        <v>1091</v>
      </c>
      <c r="CN162" s="1">
        <f t="shared" si="54"/>
        <v>1749</v>
      </c>
      <c r="CO162" s="1">
        <v>0</v>
      </c>
    </row>
    <row r="163" spans="1:93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>
        <v>8025</v>
      </c>
      <c r="AR163" s="1">
        <f t="shared" si="47"/>
        <v>2728.5</v>
      </c>
      <c r="AS163" s="1">
        <f t="shared" si="48"/>
        <v>3210</v>
      </c>
      <c r="AT163" s="1">
        <f t="shared" si="49"/>
        <v>3611.25</v>
      </c>
      <c r="AU163" s="1">
        <v>519</v>
      </c>
      <c r="BB163" s="1"/>
      <c r="BC163" s="1"/>
      <c r="BD163" s="1"/>
      <c r="BE163" s="1"/>
      <c r="BF163" s="1"/>
      <c r="BG163" s="1">
        <v>8025</v>
      </c>
      <c r="BH163" s="1">
        <f t="shared" si="50"/>
        <v>2728.5</v>
      </c>
      <c r="BI163" s="1">
        <f t="shared" si="51"/>
        <v>3210</v>
      </c>
      <c r="BJ163" s="1">
        <f t="shared" si="52"/>
        <v>3611.25</v>
      </c>
      <c r="BK163" s="1">
        <v>519</v>
      </c>
      <c r="BR163" s="1"/>
      <c r="BS163" s="1"/>
      <c r="BT163" s="1"/>
      <c r="BU163" s="1"/>
      <c r="BV163" s="1"/>
      <c r="BW163" s="1">
        <f t="shared" si="59"/>
        <v>16000</v>
      </c>
      <c r="BX163" s="1">
        <v>1091</v>
      </c>
      <c r="BY163" s="1">
        <f t="shared" si="57"/>
        <v>1760</v>
      </c>
      <c r="BZ163" s="1">
        <f t="shared" si="60"/>
        <v>100.423</v>
      </c>
      <c r="CG163" s="1"/>
      <c r="CH163" s="1"/>
      <c r="CI163" s="1"/>
      <c r="CJ163" s="1"/>
      <c r="CK163" s="1"/>
      <c r="CL163" s="1">
        <f t="shared" si="58"/>
        <v>16000</v>
      </c>
      <c r="CM163" s="1">
        <v>1091</v>
      </c>
      <c r="CN163" s="1">
        <f t="shared" si="54"/>
        <v>1760</v>
      </c>
      <c r="CO163" s="1">
        <v>0</v>
      </c>
    </row>
    <row r="164" spans="1:93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>
        <v>8075</v>
      </c>
      <c r="AR164" s="1">
        <f t="shared" si="47"/>
        <v>2745.5</v>
      </c>
      <c r="AS164" s="1">
        <f t="shared" si="48"/>
        <v>3230</v>
      </c>
      <c r="AT164" s="1">
        <f t="shared" si="49"/>
        <v>3633.75</v>
      </c>
      <c r="AU164" s="1">
        <v>519</v>
      </c>
      <c r="BB164" s="1"/>
      <c r="BC164" s="1"/>
      <c r="BD164" s="1"/>
      <c r="BE164" s="1"/>
      <c r="BF164" s="1"/>
      <c r="BG164" s="1">
        <v>8075</v>
      </c>
      <c r="BH164" s="1">
        <f t="shared" si="50"/>
        <v>2745.5</v>
      </c>
      <c r="BI164" s="1">
        <f t="shared" si="51"/>
        <v>3230</v>
      </c>
      <c r="BJ164" s="1">
        <f t="shared" si="52"/>
        <v>3633.75</v>
      </c>
      <c r="BK164" s="1">
        <v>519</v>
      </c>
      <c r="BR164" s="1"/>
      <c r="BS164" s="1"/>
      <c r="BT164" s="1"/>
      <c r="BU164" s="1"/>
      <c r="BV164" s="1"/>
      <c r="BW164" s="1">
        <f t="shared" si="59"/>
        <v>16100</v>
      </c>
      <c r="BX164" s="1">
        <v>1091</v>
      </c>
      <c r="BY164" s="1">
        <f t="shared" si="57"/>
        <v>1771</v>
      </c>
      <c r="BZ164" s="1">
        <f t="shared" si="60"/>
        <v>98.41300000000001</v>
      </c>
      <c r="CG164" s="1"/>
      <c r="CH164" s="1"/>
      <c r="CI164" s="1"/>
      <c r="CJ164" s="1"/>
      <c r="CK164" s="1"/>
      <c r="CL164" s="1">
        <f t="shared" si="58"/>
        <v>16100</v>
      </c>
      <c r="CM164" s="1">
        <v>1091</v>
      </c>
      <c r="CN164" s="1">
        <f aca="true" t="shared" si="61" ref="CN164:CN194">CL164*0.11</f>
        <v>1771</v>
      </c>
      <c r="CO164" s="1">
        <v>0</v>
      </c>
    </row>
    <row r="165" spans="1:93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>
        <v>8125</v>
      </c>
      <c r="AR165" s="1">
        <f t="shared" si="47"/>
        <v>2762.5</v>
      </c>
      <c r="AS165" s="1">
        <f t="shared" si="48"/>
        <v>3250</v>
      </c>
      <c r="AT165" s="1">
        <f t="shared" si="49"/>
        <v>3656.25</v>
      </c>
      <c r="AU165" s="1">
        <v>519</v>
      </c>
      <c r="BB165" s="1"/>
      <c r="BC165" s="1"/>
      <c r="BD165" s="1"/>
      <c r="BE165" s="1"/>
      <c r="BF165" s="1"/>
      <c r="BG165" s="1">
        <v>8125</v>
      </c>
      <c r="BH165" s="1">
        <f t="shared" si="50"/>
        <v>2762.5</v>
      </c>
      <c r="BI165" s="1">
        <f t="shared" si="51"/>
        <v>3250</v>
      </c>
      <c r="BJ165" s="1">
        <f t="shared" si="52"/>
        <v>3656.25</v>
      </c>
      <c r="BK165" s="1">
        <v>519</v>
      </c>
      <c r="BR165" s="1"/>
      <c r="BS165" s="1"/>
      <c r="BT165" s="1"/>
      <c r="BU165" s="1"/>
      <c r="BV165" s="1"/>
      <c r="BW165" s="1">
        <f t="shared" si="59"/>
        <v>16200</v>
      </c>
      <c r="BX165" s="1">
        <v>1091</v>
      </c>
      <c r="BY165" s="1">
        <f t="shared" si="57"/>
        <v>1782</v>
      </c>
      <c r="BZ165" s="1">
        <f t="shared" si="60"/>
        <v>96.40299999999999</v>
      </c>
      <c r="CG165" s="1"/>
      <c r="CH165" s="1"/>
      <c r="CI165" s="1"/>
      <c r="CJ165" s="1"/>
      <c r="CK165" s="1"/>
      <c r="CL165" s="1">
        <f t="shared" si="58"/>
        <v>16200</v>
      </c>
      <c r="CM165" s="1">
        <v>1091</v>
      </c>
      <c r="CN165" s="1">
        <f t="shared" si="61"/>
        <v>1782</v>
      </c>
      <c r="CO165" s="1">
        <v>0</v>
      </c>
    </row>
    <row r="166" spans="1:93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>
        <v>8175</v>
      </c>
      <c r="AR166" s="1">
        <f t="shared" si="47"/>
        <v>2779.5</v>
      </c>
      <c r="AS166" s="1">
        <f t="shared" si="48"/>
        <v>3270</v>
      </c>
      <c r="AT166" s="1">
        <f t="shared" si="49"/>
        <v>3678.75</v>
      </c>
      <c r="AU166" s="1">
        <v>519</v>
      </c>
      <c r="BB166" s="1"/>
      <c r="BC166" s="1"/>
      <c r="BD166" s="1"/>
      <c r="BE166" s="1"/>
      <c r="BF166" s="1"/>
      <c r="BG166" s="1">
        <v>8175</v>
      </c>
      <c r="BH166" s="1">
        <f t="shared" si="50"/>
        <v>2779.5</v>
      </c>
      <c r="BI166" s="1">
        <f t="shared" si="51"/>
        <v>3270</v>
      </c>
      <c r="BJ166" s="1">
        <f t="shared" si="52"/>
        <v>3678.75</v>
      </c>
      <c r="BK166" s="1">
        <v>519</v>
      </c>
      <c r="BR166" s="1"/>
      <c r="BS166" s="1"/>
      <c r="BT166" s="1"/>
      <c r="BU166" s="1"/>
      <c r="BV166" s="1"/>
      <c r="BW166" s="1">
        <f t="shared" si="59"/>
        <v>16300</v>
      </c>
      <c r="BX166" s="1">
        <v>1091</v>
      </c>
      <c r="BY166" s="1">
        <f t="shared" si="57"/>
        <v>1793</v>
      </c>
      <c r="BZ166" s="1">
        <f t="shared" si="60"/>
        <v>94.393</v>
      </c>
      <c r="CG166" s="1"/>
      <c r="CH166" s="1"/>
      <c r="CI166" s="1"/>
      <c r="CJ166" s="1"/>
      <c r="CK166" s="1"/>
      <c r="CL166" s="1">
        <f t="shared" si="58"/>
        <v>16300</v>
      </c>
      <c r="CM166" s="1">
        <v>1091</v>
      </c>
      <c r="CN166" s="1">
        <f t="shared" si="61"/>
        <v>1793</v>
      </c>
      <c r="CO166" s="1">
        <v>0</v>
      </c>
    </row>
    <row r="167" spans="1:93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>
        <v>8225</v>
      </c>
      <c r="AR167" s="1">
        <f t="shared" si="47"/>
        <v>2796.5</v>
      </c>
      <c r="AS167" s="1">
        <f t="shared" si="48"/>
        <v>3290</v>
      </c>
      <c r="AT167" s="1">
        <f t="shared" si="49"/>
        <v>3701.25</v>
      </c>
      <c r="AU167" s="1">
        <v>519</v>
      </c>
      <c r="BB167" s="1"/>
      <c r="BC167" s="1"/>
      <c r="BD167" s="1"/>
      <c r="BE167" s="1"/>
      <c r="BF167" s="1"/>
      <c r="BG167" s="1">
        <v>8225</v>
      </c>
      <c r="BH167" s="1">
        <f t="shared" si="50"/>
        <v>2796.5</v>
      </c>
      <c r="BI167" s="1">
        <f t="shared" si="51"/>
        <v>3290</v>
      </c>
      <c r="BJ167" s="1">
        <f t="shared" si="52"/>
        <v>3701.25</v>
      </c>
      <c r="BK167" s="1">
        <v>519</v>
      </c>
      <c r="BR167" s="1"/>
      <c r="BS167" s="1"/>
      <c r="BT167" s="1"/>
      <c r="BU167" s="1"/>
      <c r="BV167" s="1"/>
      <c r="BW167" s="1">
        <f t="shared" si="59"/>
        <v>16400</v>
      </c>
      <c r="BX167" s="1">
        <v>1091</v>
      </c>
      <c r="BY167" s="1">
        <f t="shared" si="57"/>
        <v>1804</v>
      </c>
      <c r="BZ167" s="1">
        <f t="shared" si="60"/>
        <v>92.38300000000001</v>
      </c>
      <c r="CG167" s="1"/>
      <c r="CH167" s="1"/>
      <c r="CI167" s="1"/>
      <c r="CJ167" s="1"/>
      <c r="CK167" s="1"/>
      <c r="CL167" s="1">
        <f t="shared" si="58"/>
        <v>16400</v>
      </c>
      <c r="CM167" s="1">
        <v>1091</v>
      </c>
      <c r="CN167" s="1">
        <f t="shared" si="61"/>
        <v>1804</v>
      </c>
      <c r="CO167" s="1">
        <v>0</v>
      </c>
    </row>
    <row r="168" spans="1:93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>
        <v>8275</v>
      </c>
      <c r="AR168" s="1">
        <f t="shared" si="47"/>
        <v>2813.5</v>
      </c>
      <c r="AS168" s="1">
        <f t="shared" si="48"/>
        <v>3310</v>
      </c>
      <c r="AT168" s="1">
        <f t="shared" si="49"/>
        <v>3723.75</v>
      </c>
      <c r="AU168" s="1">
        <v>519</v>
      </c>
      <c r="BB168" s="1"/>
      <c r="BC168" s="1"/>
      <c r="BD168" s="1"/>
      <c r="BE168" s="1"/>
      <c r="BF168" s="1"/>
      <c r="BG168" s="1">
        <v>8275</v>
      </c>
      <c r="BH168" s="1">
        <f t="shared" si="50"/>
        <v>2813.5</v>
      </c>
      <c r="BI168" s="1">
        <f t="shared" si="51"/>
        <v>3310</v>
      </c>
      <c r="BJ168" s="1">
        <f t="shared" si="52"/>
        <v>3723.75</v>
      </c>
      <c r="BK168" s="1">
        <v>519</v>
      </c>
      <c r="BR168" s="1"/>
      <c r="BS168" s="1"/>
      <c r="BT168" s="1"/>
      <c r="BU168" s="1"/>
      <c r="BV168" s="1"/>
      <c r="BW168" s="1">
        <f t="shared" si="59"/>
        <v>16500</v>
      </c>
      <c r="BX168" s="1">
        <v>1091</v>
      </c>
      <c r="BY168" s="1">
        <f t="shared" si="57"/>
        <v>1815</v>
      </c>
      <c r="BZ168" s="1">
        <f t="shared" si="60"/>
        <v>90.37299999999999</v>
      </c>
      <c r="CG168" s="1"/>
      <c r="CH168" s="1"/>
      <c r="CI168" s="1"/>
      <c r="CJ168" s="1"/>
      <c r="CK168" s="1"/>
      <c r="CL168" s="1">
        <f t="shared" si="58"/>
        <v>16500</v>
      </c>
      <c r="CM168" s="1">
        <v>1091</v>
      </c>
      <c r="CN168" s="1">
        <f t="shared" si="61"/>
        <v>1815</v>
      </c>
      <c r="CO168" s="1">
        <v>0</v>
      </c>
    </row>
    <row r="169" spans="1:93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>
        <v>8325</v>
      </c>
      <c r="AR169" s="1">
        <f t="shared" si="47"/>
        <v>2830.5</v>
      </c>
      <c r="AS169" s="1">
        <f t="shared" si="48"/>
        <v>3330</v>
      </c>
      <c r="AT169" s="1">
        <f t="shared" si="49"/>
        <v>3746.25</v>
      </c>
      <c r="AU169" s="1">
        <v>519</v>
      </c>
      <c r="BB169" s="1"/>
      <c r="BC169" s="1"/>
      <c r="BD169" s="1"/>
      <c r="BE169" s="1"/>
      <c r="BF169" s="1"/>
      <c r="BG169" s="1">
        <v>8325</v>
      </c>
      <c r="BH169" s="1">
        <f t="shared" si="50"/>
        <v>2830.5</v>
      </c>
      <c r="BI169" s="1">
        <f t="shared" si="51"/>
        <v>3330</v>
      </c>
      <c r="BJ169" s="1">
        <f t="shared" si="52"/>
        <v>3746.25</v>
      </c>
      <c r="BK169" s="1">
        <v>519</v>
      </c>
      <c r="BR169" s="1"/>
      <c r="BS169" s="1"/>
      <c r="BT169" s="1"/>
      <c r="BU169" s="1"/>
      <c r="BV169" s="1"/>
      <c r="BW169" s="1">
        <f t="shared" si="59"/>
        <v>16600</v>
      </c>
      <c r="BX169" s="1">
        <v>1091</v>
      </c>
      <c r="BY169" s="1">
        <f t="shared" si="57"/>
        <v>1826</v>
      </c>
      <c r="BZ169" s="1">
        <f t="shared" si="60"/>
        <v>88.363</v>
      </c>
      <c r="CG169" s="1"/>
      <c r="CH169" s="1"/>
      <c r="CI169" s="1"/>
      <c r="CJ169" s="1"/>
      <c r="CK169" s="1"/>
      <c r="CL169" s="1">
        <f t="shared" si="58"/>
        <v>16600</v>
      </c>
      <c r="CM169" s="1">
        <v>1091</v>
      </c>
      <c r="CN169" s="1">
        <f t="shared" si="61"/>
        <v>1826</v>
      </c>
      <c r="CO169" s="1">
        <v>0</v>
      </c>
    </row>
    <row r="170" spans="1:93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>
        <v>8375</v>
      </c>
      <c r="AR170" s="1">
        <f t="shared" si="47"/>
        <v>2847.5</v>
      </c>
      <c r="AS170" s="1">
        <f t="shared" si="48"/>
        <v>3350</v>
      </c>
      <c r="AT170" s="1">
        <f t="shared" si="49"/>
        <v>3768.75</v>
      </c>
      <c r="AU170" s="1">
        <v>519</v>
      </c>
      <c r="BB170" s="1"/>
      <c r="BC170" s="1"/>
      <c r="BD170" s="1"/>
      <c r="BE170" s="1"/>
      <c r="BF170" s="1"/>
      <c r="BG170" s="1">
        <v>8375</v>
      </c>
      <c r="BH170" s="1">
        <f t="shared" si="50"/>
        <v>2847.5</v>
      </c>
      <c r="BI170" s="1">
        <f t="shared" si="51"/>
        <v>3350</v>
      </c>
      <c r="BJ170" s="1">
        <f t="shared" si="52"/>
        <v>3768.75</v>
      </c>
      <c r="BK170" s="1">
        <v>519</v>
      </c>
      <c r="BR170" s="1"/>
      <c r="BS170" s="1"/>
      <c r="BT170" s="1"/>
      <c r="BU170" s="1"/>
      <c r="BV170" s="1"/>
      <c r="BW170" s="1">
        <f t="shared" si="59"/>
        <v>16700</v>
      </c>
      <c r="BX170" s="1">
        <v>1091</v>
      </c>
      <c r="BY170" s="1">
        <f t="shared" si="57"/>
        <v>1837</v>
      </c>
      <c r="BZ170" s="1">
        <f t="shared" si="60"/>
        <v>86.35300000000001</v>
      </c>
      <c r="CG170" s="1"/>
      <c r="CH170" s="1"/>
      <c r="CI170" s="1"/>
      <c r="CJ170" s="1"/>
      <c r="CK170" s="1"/>
      <c r="CL170" s="1">
        <f t="shared" si="58"/>
        <v>16700</v>
      </c>
      <c r="CM170" s="1">
        <v>1091</v>
      </c>
      <c r="CN170" s="1">
        <f t="shared" si="61"/>
        <v>1837</v>
      </c>
      <c r="CO170" s="1">
        <v>0</v>
      </c>
    </row>
    <row r="171" spans="1:93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>
        <v>8425</v>
      </c>
      <c r="AR171" s="1">
        <f t="shared" si="47"/>
        <v>2864.5</v>
      </c>
      <c r="AS171" s="1">
        <f t="shared" si="48"/>
        <v>3370</v>
      </c>
      <c r="AT171" s="1">
        <f t="shared" si="49"/>
        <v>3791.25</v>
      </c>
      <c r="AU171" s="1">
        <v>519</v>
      </c>
      <c r="BB171" s="1"/>
      <c r="BC171" s="1"/>
      <c r="BD171" s="1"/>
      <c r="BE171" s="1"/>
      <c r="BF171" s="1"/>
      <c r="BG171" s="1">
        <v>8425</v>
      </c>
      <c r="BH171" s="1">
        <f t="shared" si="50"/>
        <v>2864.5</v>
      </c>
      <c r="BI171" s="1">
        <f t="shared" si="51"/>
        <v>3370</v>
      </c>
      <c r="BJ171" s="1">
        <f t="shared" si="52"/>
        <v>3791.25</v>
      </c>
      <c r="BK171" s="1">
        <v>519</v>
      </c>
      <c r="BR171" s="1"/>
      <c r="BS171" s="1"/>
      <c r="BT171" s="1"/>
      <c r="BU171" s="1"/>
      <c r="BV171" s="1"/>
      <c r="BW171" s="1">
        <f t="shared" si="59"/>
        <v>16800</v>
      </c>
      <c r="BX171" s="1">
        <v>1091</v>
      </c>
      <c r="BY171" s="1">
        <f t="shared" si="57"/>
        <v>1848</v>
      </c>
      <c r="BZ171" s="1">
        <f t="shared" si="60"/>
        <v>84.343</v>
      </c>
      <c r="CG171" s="1"/>
      <c r="CH171" s="1"/>
      <c r="CI171" s="1"/>
      <c r="CJ171" s="1"/>
      <c r="CK171" s="1"/>
      <c r="CL171" s="1">
        <f t="shared" si="58"/>
        <v>16800</v>
      </c>
      <c r="CM171" s="1">
        <v>1091</v>
      </c>
      <c r="CN171" s="1">
        <f t="shared" si="61"/>
        <v>1848</v>
      </c>
      <c r="CO171" s="1">
        <v>0</v>
      </c>
    </row>
    <row r="172" spans="1:93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>
        <f aca="true" t="shared" si="62" ref="AQ172:AQ228">AQ171+50</f>
        <v>8475</v>
      </c>
      <c r="AR172" s="1">
        <f t="shared" si="47"/>
        <v>2881.5</v>
      </c>
      <c r="AS172" s="1">
        <f t="shared" si="48"/>
        <v>3390</v>
      </c>
      <c r="AT172" s="1">
        <f t="shared" si="49"/>
        <v>3813.75</v>
      </c>
      <c r="AU172" s="1">
        <v>519</v>
      </c>
      <c r="BB172" s="1"/>
      <c r="BC172" s="1"/>
      <c r="BD172" s="1"/>
      <c r="BE172" s="1"/>
      <c r="BF172" s="1"/>
      <c r="BG172" s="1">
        <f aca="true" t="shared" si="63" ref="BG172:BG228">BG171+50</f>
        <v>8475</v>
      </c>
      <c r="BH172" s="1">
        <f t="shared" si="50"/>
        <v>2881.5</v>
      </c>
      <c r="BI172" s="1">
        <f t="shared" si="51"/>
        <v>3390</v>
      </c>
      <c r="BJ172" s="1">
        <f t="shared" si="52"/>
        <v>3813.75</v>
      </c>
      <c r="BK172" s="1">
        <v>519</v>
      </c>
      <c r="BR172" s="1"/>
      <c r="BS172" s="1"/>
      <c r="BT172" s="1"/>
      <c r="BU172" s="1"/>
      <c r="BV172" s="1"/>
      <c r="BW172" s="1">
        <f t="shared" si="59"/>
        <v>16900</v>
      </c>
      <c r="BX172" s="1">
        <v>1091</v>
      </c>
      <c r="BY172" s="1">
        <f t="shared" si="57"/>
        <v>1859</v>
      </c>
      <c r="BZ172" s="1">
        <f t="shared" si="60"/>
        <v>82.333</v>
      </c>
      <c r="CG172" s="1"/>
      <c r="CH172" s="1"/>
      <c r="CI172" s="1"/>
      <c r="CJ172" s="1"/>
      <c r="CK172" s="1"/>
      <c r="CL172" s="1">
        <f t="shared" si="58"/>
        <v>16900</v>
      </c>
      <c r="CM172" s="1">
        <v>1091</v>
      </c>
      <c r="CN172" s="1">
        <f t="shared" si="61"/>
        <v>1859</v>
      </c>
      <c r="CO172" s="1">
        <v>0</v>
      </c>
    </row>
    <row r="173" spans="1:93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>
        <f t="shared" si="62"/>
        <v>8525</v>
      </c>
      <c r="AR173" s="1">
        <f t="shared" si="47"/>
        <v>2898.5</v>
      </c>
      <c r="AS173" s="1">
        <f t="shared" si="48"/>
        <v>3410</v>
      </c>
      <c r="AT173" s="1">
        <f t="shared" si="49"/>
        <v>3836.25</v>
      </c>
      <c r="AU173" s="1">
        <v>519</v>
      </c>
      <c r="BB173" s="1"/>
      <c r="BC173" s="1"/>
      <c r="BD173" s="1"/>
      <c r="BE173" s="1"/>
      <c r="BF173" s="1"/>
      <c r="BG173" s="1">
        <f t="shared" si="63"/>
        <v>8525</v>
      </c>
      <c r="BH173" s="1">
        <f t="shared" si="50"/>
        <v>2898.5</v>
      </c>
      <c r="BI173" s="1">
        <f t="shared" si="51"/>
        <v>3410</v>
      </c>
      <c r="BJ173" s="1">
        <f t="shared" si="52"/>
        <v>3836.25</v>
      </c>
      <c r="BK173" s="1">
        <f>519-((BG173-8490)*0.0765)</f>
        <v>516.3225</v>
      </c>
      <c r="BR173" s="1"/>
      <c r="BS173" s="1"/>
      <c r="BT173" s="1"/>
      <c r="BU173" s="1"/>
      <c r="BV173" s="1"/>
      <c r="BW173" s="1">
        <f t="shared" si="59"/>
        <v>17000</v>
      </c>
      <c r="BX173" s="1">
        <v>1091</v>
      </c>
      <c r="BY173" s="1">
        <f t="shared" si="57"/>
        <v>1870</v>
      </c>
      <c r="BZ173" s="1">
        <f t="shared" si="60"/>
        <v>80.32300000000001</v>
      </c>
      <c r="CG173" s="1"/>
      <c r="CH173" s="1"/>
      <c r="CI173" s="1"/>
      <c r="CJ173" s="1"/>
      <c r="CK173" s="1"/>
      <c r="CL173" s="1">
        <f t="shared" si="58"/>
        <v>17000</v>
      </c>
      <c r="CM173" s="1">
        <v>1091</v>
      </c>
      <c r="CN173" s="1">
        <f t="shared" si="61"/>
        <v>1870</v>
      </c>
      <c r="CO173" s="1">
        <v>0</v>
      </c>
    </row>
    <row r="174" spans="1:93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>
        <f t="shared" si="62"/>
        <v>8575</v>
      </c>
      <c r="AR174" s="1">
        <f t="shared" si="47"/>
        <v>2915.5</v>
      </c>
      <c r="AS174" s="1">
        <f t="shared" si="48"/>
        <v>3430</v>
      </c>
      <c r="AT174" s="1">
        <f t="shared" si="49"/>
        <v>3858.75</v>
      </c>
      <c r="AU174" s="1">
        <v>519</v>
      </c>
      <c r="BB174" s="1"/>
      <c r="BC174" s="1"/>
      <c r="BD174" s="1"/>
      <c r="BE174" s="1"/>
      <c r="BF174" s="1"/>
      <c r="BG174" s="1">
        <f t="shared" si="63"/>
        <v>8575</v>
      </c>
      <c r="BH174" s="1">
        <f t="shared" si="50"/>
        <v>2915.5</v>
      </c>
      <c r="BI174" s="1">
        <f t="shared" si="51"/>
        <v>3430</v>
      </c>
      <c r="BJ174" s="1">
        <f t="shared" si="52"/>
        <v>3858.75</v>
      </c>
      <c r="BK174" s="1">
        <f aca="true" t="shared" si="64" ref="BK174:BK237">519-((BG174-8490)*0.0765)</f>
        <v>512.4975</v>
      </c>
      <c r="BR174" s="1"/>
      <c r="BS174" s="1"/>
      <c r="BT174" s="1"/>
      <c r="BU174" s="1"/>
      <c r="BV174" s="1"/>
      <c r="BW174" s="1">
        <f t="shared" si="59"/>
        <v>17100</v>
      </c>
      <c r="BX174" s="1">
        <v>1091</v>
      </c>
      <c r="BY174" s="1">
        <f t="shared" si="57"/>
        <v>1881</v>
      </c>
      <c r="BZ174" s="1">
        <f t="shared" si="60"/>
        <v>78.313</v>
      </c>
      <c r="CG174" s="1"/>
      <c r="CH174" s="1"/>
      <c r="CI174" s="1"/>
      <c r="CJ174" s="1"/>
      <c r="CK174" s="1"/>
      <c r="CL174" s="1">
        <f t="shared" si="58"/>
        <v>17100</v>
      </c>
      <c r="CM174" s="1">
        <v>1091</v>
      </c>
      <c r="CN174" s="1">
        <f t="shared" si="61"/>
        <v>1881</v>
      </c>
      <c r="CO174" s="1">
        <v>0</v>
      </c>
    </row>
    <row r="175" spans="1:93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>
        <f t="shared" si="62"/>
        <v>8625</v>
      </c>
      <c r="AR175" s="1">
        <f t="shared" si="47"/>
        <v>2932.5</v>
      </c>
      <c r="AS175" s="1">
        <f t="shared" si="48"/>
        <v>3450</v>
      </c>
      <c r="AT175" s="1">
        <f t="shared" si="49"/>
        <v>3881.25</v>
      </c>
      <c r="AU175" s="1">
        <v>519</v>
      </c>
      <c r="BB175" s="1"/>
      <c r="BC175" s="1"/>
      <c r="BD175" s="1"/>
      <c r="BE175" s="1"/>
      <c r="BF175" s="1"/>
      <c r="BG175" s="1">
        <f t="shared" si="63"/>
        <v>8625</v>
      </c>
      <c r="BH175" s="1">
        <f t="shared" si="50"/>
        <v>2932.5</v>
      </c>
      <c r="BI175" s="1">
        <f t="shared" si="51"/>
        <v>3450</v>
      </c>
      <c r="BJ175" s="1">
        <f t="shared" si="52"/>
        <v>3881.25</v>
      </c>
      <c r="BK175" s="1">
        <f t="shared" si="64"/>
        <v>508.6725</v>
      </c>
      <c r="BR175" s="1"/>
      <c r="BS175" s="1"/>
      <c r="BT175" s="1"/>
      <c r="BU175" s="1"/>
      <c r="BV175" s="1"/>
      <c r="BW175" s="1">
        <f t="shared" si="59"/>
        <v>17200</v>
      </c>
      <c r="BX175" s="1">
        <v>1091</v>
      </c>
      <c r="BY175" s="1">
        <f t="shared" si="57"/>
        <v>1892</v>
      </c>
      <c r="BZ175" s="1">
        <f t="shared" si="60"/>
        <v>76.303</v>
      </c>
      <c r="CG175" s="1"/>
      <c r="CH175" s="1"/>
      <c r="CI175" s="1"/>
      <c r="CJ175" s="1"/>
      <c r="CK175" s="1"/>
      <c r="CL175" s="1">
        <f t="shared" si="58"/>
        <v>17200</v>
      </c>
      <c r="CM175" s="1">
        <v>1091</v>
      </c>
      <c r="CN175" s="1">
        <f t="shared" si="61"/>
        <v>1892</v>
      </c>
      <c r="CO175" s="1">
        <v>0</v>
      </c>
    </row>
    <row r="176" spans="1:93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>
        <f t="shared" si="62"/>
        <v>8675</v>
      </c>
      <c r="AR176" s="1">
        <f t="shared" si="47"/>
        <v>2949.5</v>
      </c>
      <c r="AS176" s="1">
        <f t="shared" si="48"/>
        <v>3470</v>
      </c>
      <c r="AT176" s="1">
        <f t="shared" si="49"/>
        <v>3903.75</v>
      </c>
      <c r="AU176" s="1">
        <v>519</v>
      </c>
      <c r="BB176" s="1"/>
      <c r="BC176" s="1"/>
      <c r="BD176" s="1"/>
      <c r="BE176" s="1"/>
      <c r="BF176" s="1"/>
      <c r="BG176" s="1">
        <f t="shared" si="63"/>
        <v>8675</v>
      </c>
      <c r="BH176" s="1">
        <f t="shared" si="50"/>
        <v>2949.5</v>
      </c>
      <c r="BI176" s="1">
        <f t="shared" si="51"/>
        <v>3470</v>
      </c>
      <c r="BJ176" s="1">
        <f t="shared" si="52"/>
        <v>3903.75</v>
      </c>
      <c r="BK176" s="1">
        <f t="shared" si="64"/>
        <v>504.8475</v>
      </c>
      <c r="BR176" s="1"/>
      <c r="BS176" s="1"/>
      <c r="BT176" s="1"/>
      <c r="BU176" s="1"/>
      <c r="BV176" s="1"/>
      <c r="BW176" s="1">
        <f t="shared" si="59"/>
        <v>17300</v>
      </c>
      <c r="BX176" s="1">
        <v>1091</v>
      </c>
      <c r="BY176" s="1">
        <f t="shared" si="57"/>
        <v>1903</v>
      </c>
      <c r="BZ176" s="1">
        <f t="shared" si="60"/>
        <v>74.293</v>
      </c>
      <c r="CG176" s="1"/>
      <c r="CH176" s="1"/>
      <c r="CI176" s="1"/>
      <c r="CJ176" s="1"/>
      <c r="CK176" s="1"/>
      <c r="CL176" s="1">
        <f t="shared" si="58"/>
        <v>17300</v>
      </c>
      <c r="CM176" s="1">
        <v>1091</v>
      </c>
      <c r="CN176" s="1">
        <f t="shared" si="61"/>
        <v>1903</v>
      </c>
      <c r="CO176" s="1">
        <v>0</v>
      </c>
    </row>
    <row r="177" spans="1:93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>
        <f t="shared" si="62"/>
        <v>8725</v>
      </c>
      <c r="AR177" s="1">
        <f t="shared" si="47"/>
        <v>2966.5</v>
      </c>
      <c r="AS177" s="1">
        <f t="shared" si="48"/>
        <v>3490</v>
      </c>
      <c r="AT177" s="1">
        <f t="shared" si="49"/>
        <v>3926.25</v>
      </c>
      <c r="AU177" s="1">
        <v>519</v>
      </c>
      <c r="BB177" s="1"/>
      <c r="BC177" s="1"/>
      <c r="BD177" s="1"/>
      <c r="BE177" s="1"/>
      <c r="BF177" s="1"/>
      <c r="BG177" s="1">
        <f t="shared" si="63"/>
        <v>8725</v>
      </c>
      <c r="BH177" s="1">
        <f t="shared" si="50"/>
        <v>2966.5</v>
      </c>
      <c r="BI177" s="1">
        <f t="shared" si="51"/>
        <v>3490</v>
      </c>
      <c r="BJ177" s="1">
        <f t="shared" si="52"/>
        <v>3926.25</v>
      </c>
      <c r="BK177" s="1">
        <f t="shared" si="64"/>
        <v>501.0225</v>
      </c>
      <c r="BR177" s="1"/>
      <c r="BS177" s="1"/>
      <c r="BT177" s="1"/>
      <c r="BU177" s="1"/>
      <c r="BV177" s="1"/>
      <c r="BW177" s="1">
        <f t="shared" si="59"/>
        <v>17400</v>
      </c>
      <c r="BX177" s="1">
        <v>1091</v>
      </c>
      <c r="BY177" s="1">
        <f t="shared" si="57"/>
        <v>1914</v>
      </c>
      <c r="BZ177" s="1">
        <f t="shared" si="60"/>
        <v>72.283</v>
      </c>
      <c r="CG177" s="1"/>
      <c r="CH177" s="1"/>
      <c r="CI177" s="1"/>
      <c r="CJ177" s="1"/>
      <c r="CK177" s="1"/>
      <c r="CL177" s="1">
        <f t="shared" si="58"/>
        <v>17400</v>
      </c>
      <c r="CM177" s="1">
        <v>1091</v>
      </c>
      <c r="CN177" s="1">
        <f t="shared" si="61"/>
        <v>1914</v>
      </c>
      <c r="CO177" s="1">
        <v>0</v>
      </c>
    </row>
    <row r="178" spans="1:93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>
        <f t="shared" si="62"/>
        <v>8775</v>
      </c>
      <c r="AR178" s="1">
        <f t="shared" si="47"/>
        <v>2983.5</v>
      </c>
      <c r="AS178" s="1">
        <f t="shared" si="48"/>
        <v>3510</v>
      </c>
      <c r="AT178" s="1">
        <f t="shared" si="49"/>
        <v>3948.75</v>
      </c>
      <c r="AU178" s="1">
        <v>519</v>
      </c>
      <c r="BB178" s="1"/>
      <c r="BC178" s="1"/>
      <c r="BD178" s="1"/>
      <c r="BE178" s="1"/>
      <c r="BF178" s="1"/>
      <c r="BG178" s="1">
        <f t="shared" si="63"/>
        <v>8775</v>
      </c>
      <c r="BH178" s="1">
        <f t="shared" si="50"/>
        <v>2983.5</v>
      </c>
      <c r="BI178" s="1">
        <f t="shared" si="51"/>
        <v>3510</v>
      </c>
      <c r="BJ178" s="1">
        <f t="shared" si="52"/>
        <v>3948.75</v>
      </c>
      <c r="BK178" s="1">
        <f t="shared" si="64"/>
        <v>497.1975</v>
      </c>
      <c r="BR178" s="1"/>
      <c r="BS178" s="1"/>
      <c r="BT178" s="1"/>
      <c r="BU178" s="1"/>
      <c r="BV178" s="1"/>
      <c r="BW178" s="1">
        <f t="shared" si="59"/>
        <v>17500</v>
      </c>
      <c r="BX178" s="1">
        <v>1091</v>
      </c>
      <c r="BY178" s="1">
        <f t="shared" si="57"/>
        <v>1925</v>
      </c>
      <c r="BZ178" s="1">
        <f t="shared" si="60"/>
        <v>70.273</v>
      </c>
      <c r="CG178" s="1"/>
      <c r="CH178" s="1"/>
      <c r="CI178" s="1"/>
      <c r="CJ178" s="1"/>
      <c r="CK178" s="1"/>
      <c r="CL178" s="1">
        <f t="shared" si="58"/>
        <v>17500</v>
      </c>
      <c r="CM178" s="1">
        <v>1091</v>
      </c>
      <c r="CN178" s="1">
        <f t="shared" si="61"/>
        <v>1925</v>
      </c>
      <c r="CO178" s="1">
        <v>0</v>
      </c>
    </row>
    <row r="179" spans="1:93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>
        <f t="shared" si="62"/>
        <v>8825</v>
      </c>
      <c r="AR179" s="1">
        <f t="shared" si="47"/>
        <v>3000.5</v>
      </c>
      <c r="AS179" s="1">
        <f t="shared" si="48"/>
        <v>3530</v>
      </c>
      <c r="AT179" s="1">
        <f t="shared" si="49"/>
        <v>3971.25</v>
      </c>
      <c r="AU179" s="1">
        <v>519</v>
      </c>
      <c r="BB179" s="1"/>
      <c r="BC179" s="1"/>
      <c r="BD179" s="1"/>
      <c r="BE179" s="1"/>
      <c r="BF179" s="1"/>
      <c r="BG179" s="1">
        <f t="shared" si="63"/>
        <v>8825</v>
      </c>
      <c r="BH179" s="1">
        <f t="shared" si="50"/>
        <v>3000.5</v>
      </c>
      <c r="BI179" s="1">
        <f t="shared" si="51"/>
        <v>3530</v>
      </c>
      <c r="BJ179" s="1">
        <f t="shared" si="52"/>
        <v>3971.25</v>
      </c>
      <c r="BK179" s="1">
        <f t="shared" si="64"/>
        <v>493.3725</v>
      </c>
      <c r="BR179" s="1"/>
      <c r="BS179" s="1"/>
      <c r="BT179" s="1"/>
      <c r="BU179" s="1"/>
      <c r="BV179" s="1"/>
      <c r="BW179" s="1">
        <f t="shared" si="59"/>
        <v>17600</v>
      </c>
      <c r="BX179" s="1">
        <v>1091</v>
      </c>
      <c r="BY179" s="1">
        <f t="shared" si="57"/>
        <v>1936</v>
      </c>
      <c r="BZ179" s="1">
        <f t="shared" si="60"/>
        <v>68.263</v>
      </c>
      <c r="CG179" s="1"/>
      <c r="CH179" s="1"/>
      <c r="CI179" s="1"/>
      <c r="CJ179" s="1"/>
      <c r="CK179" s="1"/>
      <c r="CL179" s="1">
        <f t="shared" si="58"/>
        <v>17600</v>
      </c>
      <c r="CM179" s="1">
        <v>1091</v>
      </c>
      <c r="CN179" s="1">
        <f t="shared" si="61"/>
        <v>1936</v>
      </c>
      <c r="CO179" s="1">
        <v>0</v>
      </c>
    </row>
    <row r="180" spans="1:93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>
        <f t="shared" si="62"/>
        <v>8875</v>
      </c>
      <c r="AR180" s="1">
        <f t="shared" si="47"/>
        <v>3017.5</v>
      </c>
      <c r="AS180" s="1">
        <f t="shared" si="48"/>
        <v>3550</v>
      </c>
      <c r="AT180" s="1">
        <f t="shared" si="49"/>
        <v>3993.75</v>
      </c>
      <c r="AU180" s="1">
        <v>519</v>
      </c>
      <c r="BB180" s="1"/>
      <c r="BC180" s="1"/>
      <c r="BD180" s="1"/>
      <c r="BE180" s="1"/>
      <c r="BF180" s="1"/>
      <c r="BG180" s="1">
        <f t="shared" si="63"/>
        <v>8875</v>
      </c>
      <c r="BH180" s="1">
        <f t="shared" si="50"/>
        <v>3017.5</v>
      </c>
      <c r="BI180" s="1">
        <f t="shared" si="51"/>
        <v>3550</v>
      </c>
      <c r="BJ180" s="1">
        <f t="shared" si="52"/>
        <v>3993.75</v>
      </c>
      <c r="BK180" s="1">
        <f t="shared" si="64"/>
        <v>489.5475</v>
      </c>
      <c r="BR180" s="1"/>
      <c r="BS180" s="1"/>
      <c r="BT180" s="1"/>
      <c r="BU180" s="1"/>
      <c r="BV180" s="1"/>
      <c r="BW180" s="1">
        <f t="shared" si="59"/>
        <v>17700</v>
      </c>
      <c r="BX180" s="1">
        <v>1091</v>
      </c>
      <c r="BY180" s="1">
        <f t="shared" si="57"/>
        <v>1947</v>
      </c>
      <c r="BZ180" s="1">
        <f t="shared" si="60"/>
        <v>66.253</v>
      </c>
      <c r="CG180" s="1"/>
      <c r="CH180" s="1"/>
      <c r="CI180" s="1"/>
      <c r="CJ180" s="1"/>
      <c r="CK180" s="1"/>
      <c r="CL180" s="1">
        <f t="shared" si="58"/>
        <v>17700</v>
      </c>
      <c r="CM180" s="1">
        <v>1091</v>
      </c>
      <c r="CN180" s="1">
        <f t="shared" si="61"/>
        <v>1947</v>
      </c>
      <c r="CO180" s="1">
        <v>0</v>
      </c>
    </row>
    <row r="181" spans="1:93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>
        <f t="shared" si="62"/>
        <v>8925</v>
      </c>
      <c r="AR181" s="1">
        <f t="shared" si="47"/>
        <v>3034.5</v>
      </c>
      <c r="AS181" s="1">
        <f t="shared" si="48"/>
        <v>3570</v>
      </c>
      <c r="AT181" s="1">
        <f t="shared" si="49"/>
        <v>4016.25</v>
      </c>
      <c r="AU181" s="1">
        <v>519</v>
      </c>
      <c r="BB181" s="1"/>
      <c r="BC181" s="1"/>
      <c r="BD181" s="1"/>
      <c r="BE181" s="1"/>
      <c r="BF181" s="1"/>
      <c r="BG181" s="1">
        <f t="shared" si="63"/>
        <v>8925</v>
      </c>
      <c r="BH181" s="1">
        <f t="shared" si="50"/>
        <v>3034.5</v>
      </c>
      <c r="BI181" s="1">
        <f t="shared" si="51"/>
        <v>3570</v>
      </c>
      <c r="BJ181" s="1">
        <f t="shared" si="52"/>
        <v>4016.25</v>
      </c>
      <c r="BK181" s="1">
        <f t="shared" si="64"/>
        <v>485.7225</v>
      </c>
      <c r="BR181" s="1"/>
      <c r="BS181" s="1"/>
      <c r="BT181" s="1"/>
      <c r="BU181" s="1"/>
      <c r="BV181" s="1"/>
      <c r="BW181" s="1">
        <f t="shared" si="59"/>
        <v>17800</v>
      </c>
      <c r="BX181" s="1">
        <v>1091</v>
      </c>
      <c r="BY181" s="1">
        <f t="shared" si="57"/>
        <v>1958</v>
      </c>
      <c r="BZ181" s="1">
        <f t="shared" si="60"/>
        <v>64.243</v>
      </c>
      <c r="CG181" s="1"/>
      <c r="CH181" s="1"/>
      <c r="CI181" s="1"/>
      <c r="CJ181" s="1"/>
      <c r="CK181" s="1"/>
      <c r="CL181" s="1">
        <f t="shared" si="58"/>
        <v>17800</v>
      </c>
      <c r="CM181" s="1">
        <v>1091</v>
      </c>
      <c r="CN181" s="1">
        <f t="shared" si="61"/>
        <v>1958</v>
      </c>
      <c r="CO181" s="1">
        <v>0</v>
      </c>
    </row>
    <row r="182" spans="1:93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>
        <f t="shared" si="62"/>
        <v>8975</v>
      </c>
      <c r="AR182" s="1">
        <f t="shared" si="47"/>
        <v>3051.5</v>
      </c>
      <c r="AS182" s="1">
        <f t="shared" si="48"/>
        <v>3590</v>
      </c>
      <c r="AT182" s="1">
        <f t="shared" si="49"/>
        <v>4038.75</v>
      </c>
      <c r="AU182" s="1">
        <v>519</v>
      </c>
      <c r="BB182" s="1"/>
      <c r="BC182" s="1"/>
      <c r="BD182" s="1"/>
      <c r="BE182" s="1"/>
      <c r="BF182" s="1"/>
      <c r="BG182" s="1">
        <f t="shared" si="63"/>
        <v>8975</v>
      </c>
      <c r="BH182" s="1">
        <f t="shared" si="50"/>
        <v>3051.5</v>
      </c>
      <c r="BI182" s="1">
        <f t="shared" si="51"/>
        <v>3590</v>
      </c>
      <c r="BJ182" s="1">
        <f t="shared" si="52"/>
        <v>4038.75</v>
      </c>
      <c r="BK182" s="1">
        <f t="shared" si="64"/>
        <v>481.8975</v>
      </c>
      <c r="BR182" s="1"/>
      <c r="BS182" s="1"/>
      <c r="BT182" s="1"/>
      <c r="BU182" s="1"/>
      <c r="BV182" s="1"/>
      <c r="BW182" s="1">
        <f t="shared" si="59"/>
        <v>17900</v>
      </c>
      <c r="BX182" s="1">
        <v>1091</v>
      </c>
      <c r="BY182" s="1">
        <f t="shared" si="57"/>
        <v>1969</v>
      </c>
      <c r="BZ182" s="1">
        <f t="shared" si="60"/>
        <v>62.233000000000004</v>
      </c>
      <c r="CG182" s="1"/>
      <c r="CH182" s="1"/>
      <c r="CI182" s="1"/>
      <c r="CJ182" s="1"/>
      <c r="CK182" s="1"/>
      <c r="CL182" s="1">
        <f t="shared" si="58"/>
        <v>17900</v>
      </c>
      <c r="CM182" s="1">
        <v>1091</v>
      </c>
      <c r="CN182" s="1">
        <f t="shared" si="61"/>
        <v>1969</v>
      </c>
      <c r="CO182" s="1">
        <v>0</v>
      </c>
    </row>
    <row r="183" spans="1:93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>
        <f t="shared" si="62"/>
        <v>9025</v>
      </c>
      <c r="AR183" s="1">
        <f t="shared" si="47"/>
        <v>3068.5</v>
      </c>
      <c r="AS183" s="1">
        <f t="shared" si="48"/>
        <v>3610</v>
      </c>
      <c r="AT183" s="1">
        <f t="shared" si="49"/>
        <v>4061.25</v>
      </c>
      <c r="AU183" s="1">
        <v>519</v>
      </c>
      <c r="BB183" s="1"/>
      <c r="BC183" s="1"/>
      <c r="BD183" s="1"/>
      <c r="BE183" s="1"/>
      <c r="BF183" s="1"/>
      <c r="BG183" s="1">
        <f t="shared" si="63"/>
        <v>9025</v>
      </c>
      <c r="BH183" s="1">
        <f t="shared" si="50"/>
        <v>3068.5</v>
      </c>
      <c r="BI183" s="1">
        <f t="shared" si="51"/>
        <v>3610</v>
      </c>
      <c r="BJ183" s="1">
        <f t="shared" si="52"/>
        <v>4061.25</v>
      </c>
      <c r="BK183" s="1">
        <f t="shared" si="64"/>
        <v>478.0725</v>
      </c>
      <c r="BR183" s="1"/>
      <c r="BS183" s="1"/>
      <c r="BT183" s="1"/>
      <c r="BU183" s="1"/>
      <c r="BV183" s="1"/>
      <c r="BW183" s="1">
        <f t="shared" si="59"/>
        <v>18000</v>
      </c>
      <c r="BX183" s="1">
        <v>1091</v>
      </c>
      <c r="BY183" s="1">
        <f t="shared" si="57"/>
        <v>1980</v>
      </c>
      <c r="BZ183" s="1">
        <f t="shared" si="60"/>
        <v>60.223</v>
      </c>
      <c r="CG183" s="1"/>
      <c r="CH183" s="1"/>
      <c r="CI183" s="1"/>
      <c r="CJ183" s="1"/>
      <c r="CK183" s="1"/>
      <c r="CL183" s="1">
        <f t="shared" si="58"/>
        <v>18000</v>
      </c>
      <c r="CM183" s="1">
        <v>1091</v>
      </c>
      <c r="CN183" s="1">
        <f t="shared" si="61"/>
        <v>1980</v>
      </c>
      <c r="CO183" s="1">
        <v>0</v>
      </c>
    </row>
    <row r="184" spans="1:93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>
        <f t="shared" si="62"/>
        <v>9075</v>
      </c>
      <c r="AR184" s="1">
        <f t="shared" si="47"/>
        <v>3085.5</v>
      </c>
      <c r="AS184" s="1">
        <f t="shared" si="48"/>
        <v>3630</v>
      </c>
      <c r="AT184" s="1">
        <f t="shared" si="49"/>
        <v>4083.75</v>
      </c>
      <c r="AU184" s="1">
        <v>519</v>
      </c>
      <c r="BB184" s="1"/>
      <c r="BC184" s="1"/>
      <c r="BD184" s="1"/>
      <c r="BE184" s="1"/>
      <c r="BF184" s="1"/>
      <c r="BG184" s="1">
        <f t="shared" si="63"/>
        <v>9075</v>
      </c>
      <c r="BH184" s="1">
        <f t="shared" si="50"/>
        <v>3085.5</v>
      </c>
      <c r="BI184" s="1">
        <f t="shared" si="51"/>
        <v>3630</v>
      </c>
      <c r="BJ184" s="1">
        <f t="shared" si="52"/>
        <v>4083.75</v>
      </c>
      <c r="BK184" s="1">
        <f t="shared" si="64"/>
        <v>474.2475</v>
      </c>
      <c r="BR184" s="1"/>
      <c r="BS184" s="1"/>
      <c r="BT184" s="1"/>
      <c r="BU184" s="1"/>
      <c r="BV184" s="1"/>
      <c r="BW184" s="1">
        <f t="shared" si="59"/>
        <v>18100</v>
      </c>
      <c r="BX184" s="1">
        <v>1091</v>
      </c>
      <c r="BY184" s="1">
        <f t="shared" si="57"/>
        <v>1991</v>
      </c>
      <c r="BZ184" s="1">
        <f t="shared" si="60"/>
        <v>58.212999999999994</v>
      </c>
      <c r="CG184" s="1"/>
      <c r="CH184" s="1"/>
      <c r="CI184" s="1"/>
      <c r="CJ184" s="1"/>
      <c r="CK184" s="1"/>
      <c r="CL184" s="1">
        <f t="shared" si="58"/>
        <v>18100</v>
      </c>
      <c r="CM184" s="1">
        <v>1091</v>
      </c>
      <c r="CN184" s="1">
        <f t="shared" si="61"/>
        <v>1991</v>
      </c>
      <c r="CO184" s="1">
        <v>0</v>
      </c>
    </row>
    <row r="185" spans="1:93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>
        <f t="shared" si="62"/>
        <v>9125</v>
      </c>
      <c r="AR185" s="1">
        <f t="shared" si="47"/>
        <v>3102.5</v>
      </c>
      <c r="AS185" s="1">
        <f t="shared" si="48"/>
        <v>3650</v>
      </c>
      <c r="AT185" s="1">
        <f t="shared" si="49"/>
        <v>4106.25</v>
      </c>
      <c r="AU185" s="1">
        <v>519</v>
      </c>
      <c r="BB185" s="1"/>
      <c r="BC185" s="1"/>
      <c r="BD185" s="1"/>
      <c r="BE185" s="1"/>
      <c r="BF185" s="1"/>
      <c r="BG185" s="1">
        <f t="shared" si="63"/>
        <v>9125</v>
      </c>
      <c r="BH185" s="1">
        <f t="shared" si="50"/>
        <v>3102.5</v>
      </c>
      <c r="BI185" s="1">
        <f t="shared" si="51"/>
        <v>3650</v>
      </c>
      <c r="BJ185" s="1">
        <f t="shared" si="52"/>
        <v>4106.25</v>
      </c>
      <c r="BK185" s="1">
        <f t="shared" si="64"/>
        <v>470.4225</v>
      </c>
      <c r="BR185" s="1"/>
      <c r="BS185" s="1"/>
      <c r="BT185" s="1"/>
      <c r="BU185" s="1"/>
      <c r="BV185" s="1"/>
      <c r="BW185" s="1">
        <f t="shared" si="59"/>
        <v>18200</v>
      </c>
      <c r="BX185" s="1">
        <v>1091</v>
      </c>
      <c r="BY185" s="1">
        <f t="shared" si="57"/>
        <v>2002</v>
      </c>
      <c r="BZ185" s="1">
        <f t="shared" si="60"/>
        <v>56.203</v>
      </c>
      <c r="CG185" s="1"/>
      <c r="CH185" s="1"/>
      <c r="CI185" s="1"/>
      <c r="CJ185" s="1"/>
      <c r="CK185" s="1"/>
      <c r="CL185" s="1">
        <f t="shared" si="58"/>
        <v>18200</v>
      </c>
      <c r="CM185" s="1">
        <v>1091</v>
      </c>
      <c r="CN185" s="1">
        <f t="shared" si="61"/>
        <v>2002</v>
      </c>
      <c r="CO185" s="1">
        <v>0</v>
      </c>
    </row>
    <row r="186" spans="1:93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>
        <f t="shared" si="62"/>
        <v>9175</v>
      </c>
      <c r="AR186" s="1">
        <f t="shared" si="47"/>
        <v>3119.5</v>
      </c>
      <c r="AS186" s="1">
        <f t="shared" si="48"/>
        <v>3670</v>
      </c>
      <c r="AT186" s="1">
        <f t="shared" si="49"/>
        <v>4128.75</v>
      </c>
      <c r="AU186" s="1">
        <v>519</v>
      </c>
      <c r="BB186" s="1"/>
      <c r="BC186" s="1"/>
      <c r="BD186" s="1"/>
      <c r="BE186" s="1"/>
      <c r="BF186" s="1"/>
      <c r="BG186" s="1">
        <f t="shared" si="63"/>
        <v>9175</v>
      </c>
      <c r="BH186" s="1">
        <f t="shared" si="50"/>
        <v>3119.5</v>
      </c>
      <c r="BI186" s="1">
        <f t="shared" si="51"/>
        <v>3670</v>
      </c>
      <c r="BJ186" s="1">
        <f t="shared" si="52"/>
        <v>4128.75</v>
      </c>
      <c r="BK186" s="1">
        <f t="shared" si="64"/>
        <v>466.5975</v>
      </c>
      <c r="BR186" s="1"/>
      <c r="BS186" s="1"/>
      <c r="BT186" s="1"/>
      <c r="BU186" s="1"/>
      <c r="BV186" s="1"/>
      <c r="BW186" s="1">
        <f t="shared" si="59"/>
        <v>18300</v>
      </c>
      <c r="BX186" s="1">
        <v>1091</v>
      </c>
      <c r="BY186" s="1">
        <f t="shared" si="57"/>
        <v>2013</v>
      </c>
      <c r="BZ186" s="1">
        <f t="shared" si="60"/>
        <v>54.193</v>
      </c>
      <c r="CG186" s="1"/>
      <c r="CH186" s="1"/>
      <c r="CI186" s="1"/>
      <c r="CJ186" s="1"/>
      <c r="CK186" s="1"/>
      <c r="CL186" s="1">
        <f t="shared" si="58"/>
        <v>18300</v>
      </c>
      <c r="CM186" s="1">
        <v>1091</v>
      </c>
      <c r="CN186" s="1">
        <f t="shared" si="61"/>
        <v>2013</v>
      </c>
      <c r="CO186" s="1">
        <v>0</v>
      </c>
    </row>
    <row r="187" spans="1:93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>
        <f t="shared" si="62"/>
        <v>9225</v>
      </c>
      <c r="AR187" s="1">
        <f t="shared" si="47"/>
        <v>3136.5</v>
      </c>
      <c r="AS187" s="1">
        <f t="shared" si="48"/>
        <v>3690</v>
      </c>
      <c r="AT187" s="1">
        <f t="shared" si="49"/>
        <v>4151.25</v>
      </c>
      <c r="AU187" s="1">
        <v>519</v>
      </c>
      <c r="BB187" s="1"/>
      <c r="BC187" s="1"/>
      <c r="BD187" s="1"/>
      <c r="BE187" s="1"/>
      <c r="BF187" s="1"/>
      <c r="BG187" s="1">
        <f t="shared" si="63"/>
        <v>9225</v>
      </c>
      <c r="BH187" s="1">
        <f t="shared" si="50"/>
        <v>3136.5</v>
      </c>
      <c r="BI187" s="1">
        <f t="shared" si="51"/>
        <v>3690</v>
      </c>
      <c r="BJ187" s="1">
        <f t="shared" si="52"/>
        <v>4151.25</v>
      </c>
      <c r="BK187" s="1">
        <f t="shared" si="64"/>
        <v>462.7725</v>
      </c>
      <c r="BR187" s="1"/>
      <c r="BS187" s="1"/>
      <c r="BT187" s="1"/>
      <c r="BU187" s="1"/>
      <c r="BV187" s="1"/>
      <c r="BW187" s="1">
        <f t="shared" si="59"/>
        <v>18400</v>
      </c>
      <c r="BX187" s="1">
        <v>1091</v>
      </c>
      <c r="BY187" s="1">
        <f t="shared" si="57"/>
        <v>2024</v>
      </c>
      <c r="BZ187" s="1">
        <f t="shared" si="60"/>
        <v>52.18300000000001</v>
      </c>
      <c r="CG187" s="1"/>
      <c r="CH187" s="1"/>
      <c r="CI187" s="1"/>
      <c r="CJ187" s="1"/>
      <c r="CK187" s="1"/>
      <c r="CL187" s="1">
        <f t="shared" si="58"/>
        <v>18400</v>
      </c>
      <c r="CM187" s="1">
        <v>1091</v>
      </c>
      <c r="CN187" s="1">
        <f t="shared" si="61"/>
        <v>2024</v>
      </c>
      <c r="CO187" s="1">
        <v>0</v>
      </c>
    </row>
    <row r="188" spans="1:93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>
        <f t="shared" si="62"/>
        <v>9275</v>
      </c>
      <c r="AR188" s="1">
        <f t="shared" si="47"/>
        <v>3153.5</v>
      </c>
      <c r="AS188" s="1">
        <f t="shared" si="48"/>
        <v>3710</v>
      </c>
      <c r="AT188" s="1">
        <f t="shared" si="49"/>
        <v>4173.75</v>
      </c>
      <c r="AU188" s="1">
        <v>519</v>
      </c>
      <c r="BB188" s="1"/>
      <c r="BC188" s="1"/>
      <c r="BD188" s="1"/>
      <c r="BE188" s="1"/>
      <c r="BF188" s="1"/>
      <c r="BG188" s="1">
        <f t="shared" si="63"/>
        <v>9275</v>
      </c>
      <c r="BH188" s="1">
        <f t="shared" si="50"/>
        <v>3153.5</v>
      </c>
      <c r="BI188" s="1">
        <f t="shared" si="51"/>
        <v>3710</v>
      </c>
      <c r="BJ188" s="1">
        <f t="shared" si="52"/>
        <v>4173.75</v>
      </c>
      <c r="BK188" s="1">
        <f t="shared" si="64"/>
        <v>458.9475</v>
      </c>
      <c r="BR188" s="1"/>
      <c r="BS188" s="1"/>
      <c r="BT188" s="1"/>
      <c r="BU188" s="1"/>
      <c r="BV188" s="1"/>
      <c r="BW188" s="1">
        <f t="shared" si="59"/>
        <v>18500</v>
      </c>
      <c r="BX188" s="1">
        <v>1091</v>
      </c>
      <c r="BY188" s="1">
        <f t="shared" si="57"/>
        <v>2035</v>
      </c>
      <c r="BZ188" s="1">
        <f t="shared" si="60"/>
        <v>50.173</v>
      </c>
      <c r="CG188" s="1"/>
      <c r="CH188" s="1"/>
      <c r="CI188" s="1"/>
      <c r="CJ188" s="1"/>
      <c r="CK188" s="1"/>
      <c r="CL188" s="1">
        <f t="shared" si="58"/>
        <v>18500</v>
      </c>
      <c r="CM188" s="1">
        <v>1091</v>
      </c>
      <c r="CN188" s="1">
        <f t="shared" si="61"/>
        <v>2035</v>
      </c>
      <c r="CO188" s="1">
        <v>0</v>
      </c>
    </row>
    <row r="189" spans="1:93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>
        <f t="shared" si="62"/>
        <v>9325</v>
      </c>
      <c r="AR189" s="1">
        <f t="shared" si="47"/>
        <v>3170.5000000000005</v>
      </c>
      <c r="AS189" s="1">
        <f t="shared" si="48"/>
        <v>3730</v>
      </c>
      <c r="AT189" s="1">
        <f t="shared" si="49"/>
        <v>4196.25</v>
      </c>
      <c r="AU189" s="1">
        <v>519</v>
      </c>
      <c r="BB189" s="1"/>
      <c r="BC189" s="1"/>
      <c r="BD189" s="1"/>
      <c r="BE189" s="1"/>
      <c r="BF189" s="1"/>
      <c r="BG189" s="1">
        <f t="shared" si="63"/>
        <v>9325</v>
      </c>
      <c r="BH189" s="1">
        <f t="shared" si="50"/>
        <v>3170.5000000000005</v>
      </c>
      <c r="BI189" s="1">
        <f t="shared" si="51"/>
        <v>3730</v>
      </c>
      <c r="BJ189" s="1">
        <f t="shared" si="52"/>
        <v>4196.25</v>
      </c>
      <c r="BK189" s="1">
        <f t="shared" si="64"/>
        <v>455.1225</v>
      </c>
      <c r="BR189" s="1"/>
      <c r="BS189" s="1"/>
      <c r="BT189" s="1"/>
      <c r="BU189" s="1"/>
      <c r="BV189" s="1"/>
      <c r="BW189" s="1">
        <f t="shared" si="59"/>
        <v>18600</v>
      </c>
      <c r="BX189" s="1">
        <v>1091</v>
      </c>
      <c r="BY189" s="1">
        <f t="shared" si="57"/>
        <v>2046</v>
      </c>
      <c r="BZ189" s="1">
        <f t="shared" si="60"/>
        <v>48.163</v>
      </c>
      <c r="CG189" s="1"/>
      <c r="CH189" s="1"/>
      <c r="CI189" s="1"/>
      <c r="CJ189" s="1"/>
      <c r="CK189" s="1"/>
      <c r="CL189" s="1">
        <f t="shared" si="58"/>
        <v>18600</v>
      </c>
      <c r="CM189" s="1">
        <v>1091</v>
      </c>
      <c r="CN189" s="1">
        <f t="shared" si="61"/>
        <v>2046</v>
      </c>
      <c r="CO189" s="1">
        <v>0</v>
      </c>
    </row>
    <row r="190" spans="1:93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>
        <f t="shared" si="62"/>
        <v>9375</v>
      </c>
      <c r="AR190" s="1">
        <f t="shared" si="47"/>
        <v>3187.5000000000005</v>
      </c>
      <c r="AS190" s="1">
        <f t="shared" si="48"/>
        <v>3750</v>
      </c>
      <c r="AT190" s="1">
        <f t="shared" si="49"/>
        <v>4218.75</v>
      </c>
      <c r="AU190" s="1">
        <v>519</v>
      </c>
      <c r="BB190" s="1"/>
      <c r="BC190" s="1"/>
      <c r="BD190" s="1"/>
      <c r="BE190" s="1"/>
      <c r="BF190" s="1"/>
      <c r="BG190" s="1">
        <f t="shared" si="63"/>
        <v>9375</v>
      </c>
      <c r="BH190" s="1">
        <f t="shared" si="50"/>
        <v>3187.5000000000005</v>
      </c>
      <c r="BI190" s="1">
        <f t="shared" si="51"/>
        <v>3750</v>
      </c>
      <c r="BJ190" s="1">
        <f t="shared" si="52"/>
        <v>4218.75</v>
      </c>
      <c r="BK190" s="1">
        <f t="shared" si="64"/>
        <v>451.2975</v>
      </c>
      <c r="BR190" s="1"/>
      <c r="BS190" s="1"/>
      <c r="BT190" s="1"/>
      <c r="BU190" s="1"/>
      <c r="BV190" s="1"/>
      <c r="BW190" s="1">
        <f t="shared" si="59"/>
        <v>18700</v>
      </c>
      <c r="BX190" s="1">
        <v>1091</v>
      </c>
      <c r="BY190" s="1">
        <f t="shared" si="57"/>
        <v>2057</v>
      </c>
      <c r="BZ190" s="1">
        <f t="shared" si="60"/>
        <v>46.153000000000006</v>
      </c>
      <c r="CG190" s="1"/>
      <c r="CH190" s="1"/>
      <c r="CI190" s="1"/>
      <c r="CJ190" s="1"/>
      <c r="CK190" s="1"/>
      <c r="CL190" s="1">
        <f t="shared" si="58"/>
        <v>18700</v>
      </c>
      <c r="CM190" s="1">
        <v>1091</v>
      </c>
      <c r="CN190" s="1">
        <f t="shared" si="61"/>
        <v>2057</v>
      </c>
      <c r="CO190" s="1">
        <v>0</v>
      </c>
    </row>
    <row r="191" spans="1:93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>
        <f t="shared" si="62"/>
        <v>9425</v>
      </c>
      <c r="AR191" s="1">
        <f t="shared" si="47"/>
        <v>3204.5000000000005</v>
      </c>
      <c r="AS191" s="1">
        <f t="shared" si="48"/>
        <v>3770</v>
      </c>
      <c r="AT191" s="1">
        <f t="shared" si="49"/>
        <v>4241.25</v>
      </c>
      <c r="AU191" s="1">
        <v>519</v>
      </c>
      <c r="BB191" s="1"/>
      <c r="BC191" s="1"/>
      <c r="BD191" s="1"/>
      <c r="BE191" s="1"/>
      <c r="BF191" s="1"/>
      <c r="BG191" s="1">
        <f t="shared" si="63"/>
        <v>9425</v>
      </c>
      <c r="BH191" s="1">
        <f t="shared" si="50"/>
        <v>3204.5000000000005</v>
      </c>
      <c r="BI191" s="1">
        <f t="shared" si="51"/>
        <v>3770</v>
      </c>
      <c r="BJ191" s="1">
        <f t="shared" si="52"/>
        <v>4241.25</v>
      </c>
      <c r="BK191" s="1">
        <f t="shared" si="64"/>
        <v>447.47249999999997</v>
      </c>
      <c r="BR191" s="1"/>
      <c r="BS191" s="1"/>
      <c r="BT191" s="1"/>
      <c r="BU191" s="1"/>
      <c r="BV191" s="1"/>
      <c r="BW191" s="1">
        <f t="shared" si="59"/>
        <v>18800</v>
      </c>
      <c r="BX191" s="1">
        <v>1091</v>
      </c>
      <c r="BY191" s="1">
        <f t="shared" si="57"/>
        <v>2068</v>
      </c>
      <c r="BZ191" s="1">
        <f t="shared" si="60"/>
        <v>44.143</v>
      </c>
      <c r="CG191" s="1"/>
      <c r="CH191" s="1"/>
      <c r="CI191" s="1"/>
      <c r="CJ191" s="1"/>
      <c r="CK191" s="1"/>
      <c r="CL191" s="1">
        <f t="shared" si="58"/>
        <v>18800</v>
      </c>
      <c r="CM191" s="1">
        <v>1091</v>
      </c>
      <c r="CN191" s="1">
        <f t="shared" si="61"/>
        <v>2068</v>
      </c>
      <c r="CO191" s="1">
        <v>0</v>
      </c>
    </row>
    <row r="192" spans="1:93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>
        <f t="shared" si="62"/>
        <v>9475</v>
      </c>
      <c r="AR192" s="1">
        <f t="shared" si="47"/>
        <v>3221.5000000000005</v>
      </c>
      <c r="AS192" s="1">
        <f t="shared" si="48"/>
        <v>3790</v>
      </c>
      <c r="AT192" s="1">
        <f t="shared" si="49"/>
        <v>4263.75</v>
      </c>
      <c r="AU192" s="1">
        <v>519</v>
      </c>
      <c r="BB192" s="1"/>
      <c r="BC192" s="1"/>
      <c r="BD192" s="1"/>
      <c r="BE192" s="1"/>
      <c r="BF192" s="1"/>
      <c r="BG192" s="1">
        <f t="shared" si="63"/>
        <v>9475</v>
      </c>
      <c r="BH192" s="1">
        <f t="shared" si="50"/>
        <v>3221.5000000000005</v>
      </c>
      <c r="BI192" s="1">
        <f t="shared" si="51"/>
        <v>3790</v>
      </c>
      <c r="BJ192" s="1">
        <f t="shared" si="52"/>
        <v>4263.75</v>
      </c>
      <c r="BK192" s="1">
        <f t="shared" si="64"/>
        <v>443.64750000000004</v>
      </c>
      <c r="BR192" s="1"/>
      <c r="BS192" s="1"/>
      <c r="BT192" s="1"/>
      <c r="BU192" s="1"/>
      <c r="BV192" s="1"/>
      <c r="BW192" s="1">
        <f t="shared" si="59"/>
        <v>18900</v>
      </c>
      <c r="BX192" s="1">
        <v>1091</v>
      </c>
      <c r="BY192" s="1">
        <f t="shared" si="57"/>
        <v>2079</v>
      </c>
      <c r="BZ192" s="1">
        <f t="shared" si="60"/>
        <v>42.132999999999996</v>
      </c>
      <c r="CG192" s="1"/>
      <c r="CH192" s="1"/>
      <c r="CI192" s="1"/>
      <c r="CJ192" s="1"/>
      <c r="CK192" s="1"/>
      <c r="CL192" s="1">
        <f t="shared" si="58"/>
        <v>18900</v>
      </c>
      <c r="CM192" s="1">
        <v>1091</v>
      </c>
      <c r="CN192" s="1">
        <f t="shared" si="61"/>
        <v>2079</v>
      </c>
      <c r="CO192" s="1">
        <v>0</v>
      </c>
    </row>
    <row r="193" spans="1:93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>
        <f t="shared" si="62"/>
        <v>9525</v>
      </c>
      <c r="AR193" s="1">
        <f t="shared" si="47"/>
        <v>3238.5000000000005</v>
      </c>
      <c r="AS193" s="1">
        <f t="shared" si="48"/>
        <v>3810</v>
      </c>
      <c r="AT193" s="1">
        <f t="shared" si="49"/>
        <v>4286.25</v>
      </c>
      <c r="AU193" s="1">
        <v>519</v>
      </c>
      <c r="BB193" s="1"/>
      <c r="BC193" s="1"/>
      <c r="BD193" s="1"/>
      <c r="BE193" s="1"/>
      <c r="BF193" s="1"/>
      <c r="BG193" s="1">
        <f t="shared" si="63"/>
        <v>9525</v>
      </c>
      <c r="BH193" s="1">
        <f t="shared" si="50"/>
        <v>3238.5000000000005</v>
      </c>
      <c r="BI193" s="1">
        <f t="shared" si="51"/>
        <v>3810</v>
      </c>
      <c r="BJ193" s="1">
        <f t="shared" si="52"/>
        <v>4286.25</v>
      </c>
      <c r="BK193" s="1">
        <f t="shared" si="64"/>
        <v>439.8225</v>
      </c>
      <c r="BR193" s="1"/>
      <c r="BS193" s="1"/>
      <c r="BT193" s="1"/>
      <c r="BU193" s="1"/>
      <c r="BV193" s="1"/>
      <c r="BW193" s="1">
        <f t="shared" si="59"/>
        <v>19000</v>
      </c>
      <c r="BX193" s="1">
        <v>1091</v>
      </c>
      <c r="BY193" s="1">
        <f t="shared" si="57"/>
        <v>2090</v>
      </c>
      <c r="BZ193" s="1">
        <f t="shared" si="60"/>
        <v>40.123000000000005</v>
      </c>
      <c r="CG193" s="1"/>
      <c r="CH193" s="1"/>
      <c r="CI193" s="1"/>
      <c r="CJ193" s="1"/>
      <c r="CK193" s="1"/>
      <c r="CL193" s="1">
        <f t="shared" si="58"/>
        <v>19000</v>
      </c>
      <c r="CM193" s="1">
        <v>1091</v>
      </c>
      <c r="CN193" s="1">
        <f t="shared" si="61"/>
        <v>2090</v>
      </c>
      <c r="CO193" s="1">
        <v>0</v>
      </c>
    </row>
    <row r="194" spans="1:93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>
        <f t="shared" si="62"/>
        <v>9575</v>
      </c>
      <c r="AR194" s="1">
        <f t="shared" si="47"/>
        <v>3255.5000000000005</v>
      </c>
      <c r="AS194" s="1">
        <f t="shared" si="48"/>
        <v>3830</v>
      </c>
      <c r="AT194" s="1">
        <f t="shared" si="49"/>
        <v>4308.75</v>
      </c>
      <c r="AU194" s="1">
        <v>519</v>
      </c>
      <c r="BB194" s="1"/>
      <c r="BC194" s="1"/>
      <c r="BD194" s="1"/>
      <c r="BE194" s="1"/>
      <c r="BF194" s="1"/>
      <c r="BG194" s="1">
        <f t="shared" si="63"/>
        <v>9575</v>
      </c>
      <c r="BH194" s="1">
        <f t="shared" si="50"/>
        <v>3255.5000000000005</v>
      </c>
      <c r="BI194" s="1">
        <f t="shared" si="51"/>
        <v>3830</v>
      </c>
      <c r="BJ194" s="1">
        <f t="shared" si="52"/>
        <v>4308.75</v>
      </c>
      <c r="BK194" s="1">
        <f t="shared" si="64"/>
        <v>435.9975</v>
      </c>
      <c r="BR194" s="1"/>
      <c r="BS194" s="1"/>
      <c r="BT194" s="1"/>
      <c r="BU194" s="1"/>
      <c r="BV194" s="1"/>
      <c r="BW194" s="1">
        <f t="shared" si="59"/>
        <v>19100</v>
      </c>
      <c r="BX194" s="1">
        <v>1091</v>
      </c>
      <c r="BY194" s="1">
        <f t="shared" si="57"/>
        <v>2101</v>
      </c>
      <c r="BZ194" s="1">
        <f t="shared" si="60"/>
        <v>38.113</v>
      </c>
      <c r="CG194" s="1"/>
      <c r="CH194" s="1"/>
      <c r="CI194" s="1"/>
      <c r="CJ194" s="1"/>
      <c r="CK194" s="1"/>
      <c r="CL194" s="1">
        <f t="shared" si="58"/>
        <v>19100</v>
      </c>
      <c r="CM194" s="1">
        <v>1091</v>
      </c>
      <c r="CN194" s="1">
        <f t="shared" si="61"/>
        <v>2101</v>
      </c>
      <c r="CO194" s="1">
        <v>0</v>
      </c>
    </row>
    <row r="195" spans="1:93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>
        <f t="shared" si="62"/>
        <v>9625</v>
      </c>
      <c r="AR195" s="1">
        <f t="shared" si="47"/>
        <v>3272.5000000000005</v>
      </c>
      <c r="AS195" s="1">
        <f t="shared" si="48"/>
        <v>3850</v>
      </c>
      <c r="AT195" s="1">
        <f t="shared" si="49"/>
        <v>4331.25</v>
      </c>
      <c r="AU195" s="1">
        <v>519</v>
      </c>
      <c r="BB195" s="1"/>
      <c r="BC195" s="1"/>
      <c r="BD195" s="1"/>
      <c r="BE195" s="1"/>
      <c r="BF195" s="1"/>
      <c r="BG195" s="1">
        <f t="shared" si="63"/>
        <v>9625</v>
      </c>
      <c r="BH195" s="1">
        <f t="shared" si="50"/>
        <v>3272.5000000000005</v>
      </c>
      <c r="BI195" s="1">
        <f t="shared" si="51"/>
        <v>3850</v>
      </c>
      <c r="BJ195" s="1">
        <f t="shared" si="52"/>
        <v>4331.25</v>
      </c>
      <c r="BK195" s="1">
        <f t="shared" si="64"/>
        <v>432.1725</v>
      </c>
      <c r="BR195" s="1"/>
      <c r="BS195" s="1"/>
      <c r="BT195" s="1"/>
      <c r="BU195" s="1"/>
      <c r="BV195" s="1"/>
      <c r="BW195" s="1">
        <f t="shared" si="59"/>
        <v>19200</v>
      </c>
      <c r="BX195" s="1">
        <v>1091</v>
      </c>
      <c r="BY195" s="1">
        <v>2104</v>
      </c>
      <c r="BZ195" s="1">
        <f t="shared" si="60"/>
        <v>36.102999999999994</v>
      </c>
      <c r="CG195" s="1"/>
      <c r="CH195" s="1"/>
      <c r="CI195" s="1"/>
      <c r="CJ195" s="1"/>
      <c r="CK195" s="1"/>
      <c r="CL195" s="1">
        <f t="shared" si="58"/>
        <v>19200</v>
      </c>
      <c r="CM195" s="1">
        <v>1091</v>
      </c>
      <c r="CN195" s="1">
        <v>2104</v>
      </c>
      <c r="CO195" s="1">
        <v>0</v>
      </c>
    </row>
    <row r="196" spans="1:93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>
        <f t="shared" si="62"/>
        <v>9675</v>
      </c>
      <c r="AR196" s="1">
        <f t="shared" si="47"/>
        <v>3289.5000000000005</v>
      </c>
      <c r="AS196" s="1">
        <f aca="true" t="shared" si="65" ref="AS196:AS259">(AQ196)*0.4</f>
        <v>3870</v>
      </c>
      <c r="AT196" s="1">
        <f aca="true" t="shared" si="66" ref="AT196:AT259">(AQ196)*0.45</f>
        <v>4353.75</v>
      </c>
      <c r="AU196" s="1">
        <v>519</v>
      </c>
      <c r="BB196" s="1"/>
      <c r="BC196" s="1"/>
      <c r="BD196" s="1"/>
      <c r="BE196" s="1"/>
      <c r="BF196" s="1"/>
      <c r="BG196" s="1">
        <f t="shared" si="63"/>
        <v>9675</v>
      </c>
      <c r="BH196" s="1">
        <f aca="true" t="shared" si="67" ref="BH196:BH206">(BG196)*0.34</f>
        <v>3289.5000000000005</v>
      </c>
      <c r="BI196" s="1">
        <f aca="true" t="shared" si="68" ref="BI196:BI259">(BG196)*0.4</f>
        <v>3870</v>
      </c>
      <c r="BJ196" s="1">
        <f aca="true" t="shared" si="69" ref="BJ196:BJ259">(BG196)*0.45</f>
        <v>4353.75</v>
      </c>
      <c r="BK196" s="1">
        <f t="shared" si="64"/>
        <v>428.34749999999997</v>
      </c>
      <c r="BR196" s="1"/>
      <c r="BS196" s="1"/>
      <c r="BT196" s="1"/>
      <c r="BU196" s="1"/>
      <c r="BV196" s="1"/>
      <c r="BW196" s="1">
        <f t="shared" si="59"/>
        <v>19300</v>
      </c>
      <c r="BX196" s="1">
        <v>1091</v>
      </c>
      <c r="BY196" s="1">
        <v>2104</v>
      </c>
      <c r="BZ196" s="1">
        <f t="shared" si="60"/>
        <v>34.093</v>
      </c>
      <c r="CG196" s="1"/>
      <c r="CH196" s="1"/>
      <c r="CI196" s="1"/>
      <c r="CJ196" s="1"/>
      <c r="CK196" s="1"/>
      <c r="CL196" s="1">
        <f t="shared" si="58"/>
        <v>19300</v>
      </c>
      <c r="CM196" s="1">
        <v>1091</v>
      </c>
      <c r="CN196" s="1">
        <v>2104</v>
      </c>
      <c r="CO196" s="1">
        <v>0</v>
      </c>
    </row>
    <row r="197" spans="1:93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>
        <f t="shared" si="62"/>
        <v>9725</v>
      </c>
      <c r="AR197" s="1">
        <f t="shared" si="47"/>
        <v>3306.5000000000005</v>
      </c>
      <c r="AS197" s="1">
        <f t="shared" si="65"/>
        <v>3890</v>
      </c>
      <c r="AT197" s="1">
        <f t="shared" si="66"/>
        <v>4376.25</v>
      </c>
      <c r="AU197" s="1">
        <v>519</v>
      </c>
      <c r="BB197" s="1"/>
      <c r="BC197" s="1"/>
      <c r="BD197" s="1"/>
      <c r="BE197" s="1"/>
      <c r="BF197" s="1"/>
      <c r="BG197" s="1">
        <f t="shared" si="63"/>
        <v>9725</v>
      </c>
      <c r="BH197" s="1">
        <f t="shared" si="67"/>
        <v>3306.5000000000005</v>
      </c>
      <c r="BI197" s="1">
        <f t="shared" si="68"/>
        <v>3890</v>
      </c>
      <c r="BJ197" s="1">
        <f t="shared" si="69"/>
        <v>4376.25</v>
      </c>
      <c r="BK197" s="1">
        <f t="shared" si="64"/>
        <v>424.52250000000004</v>
      </c>
      <c r="BR197" s="1"/>
      <c r="BS197" s="1"/>
      <c r="BT197" s="1"/>
      <c r="BU197" s="1"/>
      <c r="BV197" s="1"/>
      <c r="BW197" s="1">
        <f t="shared" si="59"/>
        <v>19400</v>
      </c>
      <c r="BX197" s="1">
        <v>1091</v>
      </c>
      <c r="BY197" s="1">
        <v>2104</v>
      </c>
      <c r="BZ197" s="1">
        <f t="shared" si="60"/>
        <v>32.083</v>
      </c>
      <c r="CG197" s="1"/>
      <c r="CH197" s="1"/>
      <c r="CI197" s="1"/>
      <c r="CJ197" s="1"/>
      <c r="CK197" s="1"/>
      <c r="CL197" s="1">
        <f aca="true" t="shared" si="70" ref="CL197:CL260">CL196+100</f>
        <v>19400</v>
      </c>
      <c r="CM197" s="1">
        <v>1091</v>
      </c>
      <c r="CN197" s="1">
        <v>2104</v>
      </c>
      <c r="CO197" s="1">
        <v>0</v>
      </c>
    </row>
    <row r="198" spans="1:93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>
        <f t="shared" si="62"/>
        <v>9775</v>
      </c>
      <c r="AR198" s="1">
        <f>(AQ198)*0.34</f>
        <v>3323.5000000000005</v>
      </c>
      <c r="AS198" s="1">
        <f t="shared" si="65"/>
        <v>3910</v>
      </c>
      <c r="AT198" s="1">
        <f t="shared" si="66"/>
        <v>4398.75</v>
      </c>
      <c r="AU198" s="1">
        <v>519</v>
      </c>
      <c r="BB198" s="1"/>
      <c r="BC198" s="1"/>
      <c r="BD198" s="1"/>
      <c r="BE198" s="1"/>
      <c r="BF198" s="1"/>
      <c r="BG198" s="1">
        <f t="shared" si="63"/>
        <v>9775</v>
      </c>
      <c r="BH198" s="1">
        <f t="shared" si="67"/>
        <v>3323.5000000000005</v>
      </c>
      <c r="BI198" s="1">
        <f t="shared" si="68"/>
        <v>3910</v>
      </c>
      <c r="BJ198" s="1">
        <f t="shared" si="69"/>
        <v>4398.75</v>
      </c>
      <c r="BK198" s="1">
        <f t="shared" si="64"/>
        <v>420.6975</v>
      </c>
      <c r="BR198" s="1"/>
      <c r="BS198" s="1"/>
      <c r="BT198" s="1"/>
      <c r="BU198" s="1"/>
      <c r="BV198" s="1"/>
      <c r="BW198" s="1">
        <f aca="true" t="shared" si="71" ref="BW198:BW261">BW197+100</f>
        <v>19500</v>
      </c>
      <c r="BX198" s="1">
        <v>1091</v>
      </c>
      <c r="BY198" s="1">
        <v>2104</v>
      </c>
      <c r="BZ198" s="1">
        <f t="shared" si="60"/>
        <v>30.073000000000008</v>
      </c>
      <c r="CG198" s="1"/>
      <c r="CH198" s="1"/>
      <c r="CI198" s="1"/>
      <c r="CJ198" s="1"/>
      <c r="CK198" s="1"/>
      <c r="CL198" s="1">
        <f t="shared" si="70"/>
        <v>19500</v>
      </c>
      <c r="CM198" s="1">
        <v>1091</v>
      </c>
      <c r="CN198" s="1">
        <v>2104</v>
      </c>
      <c r="CO198" s="1">
        <v>0</v>
      </c>
    </row>
    <row r="199" spans="1:93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>
        <f t="shared" si="62"/>
        <v>9825</v>
      </c>
      <c r="AR199" s="1">
        <f aca="true" t="shared" si="72" ref="AR199:AR206">(AQ199)*0.34</f>
        <v>3340.5000000000005</v>
      </c>
      <c r="AS199" s="1">
        <f t="shared" si="65"/>
        <v>3930</v>
      </c>
      <c r="AT199" s="1">
        <f t="shared" si="66"/>
        <v>4421.25</v>
      </c>
      <c r="AU199" s="1">
        <v>519</v>
      </c>
      <c r="BB199" s="1"/>
      <c r="BC199" s="1"/>
      <c r="BD199" s="1"/>
      <c r="BE199" s="1"/>
      <c r="BF199" s="1"/>
      <c r="BG199" s="1">
        <f t="shared" si="63"/>
        <v>9825</v>
      </c>
      <c r="BH199" s="1">
        <f t="shared" si="67"/>
        <v>3340.5000000000005</v>
      </c>
      <c r="BI199" s="1">
        <f t="shared" si="68"/>
        <v>3930</v>
      </c>
      <c r="BJ199" s="1">
        <f t="shared" si="69"/>
        <v>4421.25</v>
      </c>
      <c r="BK199" s="1">
        <f t="shared" si="64"/>
        <v>416.8725</v>
      </c>
      <c r="BR199" s="1"/>
      <c r="BS199" s="1"/>
      <c r="BT199" s="1"/>
      <c r="BU199" s="1"/>
      <c r="BV199" s="1"/>
      <c r="BW199" s="1">
        <f t="shared" si="71"/>
        <v>19600</v>
      </c>
      <c r="BX199" s="1">
        <v>1091</v>
      </c>
      <c r="BY199" s="1">
        <v>2104</v>
      </c>
      <c r="BZ199" s="1">
        <f t="shared" si="60"/>
        <v>28.063000000000002</v>
      </c>
      <c r="CG199" s="1"/>
      <c r="CH199" s="1"/>
      <c r="CI199" s="1"/>
      <c r="CJ199" s="1"/>
      <c r="CK199" s="1"/>
      <c r="CL199" s="1">
        <f t="shared" si="70"/>
        <v>19600</v>
      </c>
      <c r="CM199" s="1">
        <v>1091</v>
      </c>
      <c r="CN199" s="1">
        <v>2104</v>
      </c>
      <c r="CO199" s="1">
        <v>0</v>
      </c>
    </row>
    <row r="200" spans="1:93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>
        <f t="shared" si="62"/>
        <v>9875</v>
      </c>
      <c r="AR200" s="1">
        <f t="shared" si="72"/>
        <v>3357.5000000000005</v>
      </c>
      <c r="AS200" s="1">
        <f t="shared" si="65"/>
        <v>3950</v>
      </c>
      <c r="AT200" s="1">
        <f t="shared" si="66"/>
        <v>4443.75</v>
      </c>
      <c r="AU200" s="1">
        <v>519</v>
      </c>
      <c r="BB200" s="1"/>
      <c r="BC200" s="1"/>
      <c r="BD200" s="1"/>
      <c r="BE200" s="1"/>
      <c r="BF200" s="1"/>
      <c r="BG200" s="1">
        <f t="shared" si="63"/>
        <v>9875</v>
      </c>
      <c r="BH200" s="1">
        <f t="shared" si="67"/>
        <v>3357.5000000000005</v>
      </c>
      <c r="BI200" s="1">
        <f t="shared" si="68"/>
        <v>3950</v>
      </c>
      <c r="BJ200" s="1">
        <f t="shared" si="69"/>
        <v>4443.75</v>
      </c>
      <c r="BK200" s="1">
        <f t="shared" si="64"/>
        <v>413.0475</v>
      </c>
      <c r="BR200" s="1"/>
      <c r="BS200" s="1"/>
      <c r="BT200" s="1"/>
      <c r="BU200" s="1"/>
      <c r="BV200" s="1"/>
      <c r="BW200" s="1">
        <f t="shared" si="71"/>
        <v>19700</v>
      </c>
      <c r="BX200" s="1">
        <v>1091</v>
      </c>
      <c r="BY200" s="1">
        <v>2104</v>
      </c>
      <c r="BZ200" s="1">
        <f t="shared" si="60"/>
        <v>26.052999999999997</v>
      </c>
      <c r="CG200" s="1"/>
      <c r="CH200" s="1"/>
      <c r="CI200" s="1"/>
      <c r="CJ200" s="1"/>
      <c r="CK200" s="1"/>
      <c r="CL200" s="1">
        <f t="shared" si="70"/>
        <v>19700</v>
      </c>
      <c r="CM200" s="1">
        <v>1091</v>
      </c>
      <c r="CN200" s="1">
        <v>2104</v>
      </c>
      <c r="CO200" s="1">
        <v>0</v>
      </c>
    </row>
    <row r="201" spans="1:93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>
        <f t="shared" si="62"/>
        <v>9925</v>
      </c>
      <c r="AR201" s="1">
        <f t="shared" si="72"/>
        <v>3374.5000000000005</v>
      </c>
      <c r="AS201" s="1">
        <f t="shared" si="65"/>
        <v>3970</v>
      </c>
      <c r="AT201" s="1">
        <f t="shared" si="66"/>
        <v>4466.25</v>
      </c>
      <c r="AU201" s="1">
        <v>519</v>
      </c>
      <c r="BB201" s="1"/>
      <c r="BC201" s="1"/>
      <c r="BD201" s="1"/>
      <c r="BE201" s="1"/>
      <c r="BF201" s="1"/>
      <c r="BG201" s="1">
        <f t="shared" si="63"/>
        <v>9925</v>
      </c>
      <c r="BH201" s="1">
        <f t="shared" si="67"/>
        <v>3374.5000000000005</v>
      </c>
      <c r="BI201" s="1">
        <f t="shared" si="68"/>
        <v>3970</v>
      </c>
      <c r="BJ201" s="1">
        <f t="shared" si="69"/>
        <v>4466.25</v>
      </c>
      <c r="BK201" s="1">
        <f t="shared" si="64"/>
        <v>409.22249999999997</v>
      </c>
      <c r="BR201" s="1"/>
      <c r="BS201" s="1"/>
      <c r="BT201" s="1"/>
      <c r="BU201" s="1"/>
      <c r="BV201" s="1"/>
      <c r="BW201" s="1">
        <f t="shared" si="71"/>
        <v>19800</v>
      </c>
      <c r="BX201" s="1">
        <v>1091</v>
      </c>
      <c r="BY201" s="1">
        <v>2104</v>
      </c>
      <c r="BZ201" s="1">
        <f t="shared" si="60"/>
        <v>24.043000000000006</v>
      </c>
      <c r="CG201" s="1"/>
      <c r="CH201" s="1"/>
      <c r="CI201" s="1"/>
      <c r="CJ201" s="1"/>
      <c r="CK201" s="1"/>
      <c r="CL201" s="1">
        <f t="shared" si="70"/>
        <v>19800</v>
      </c>
      <c r="CM201" s="1">
        <v>1091</v>
      </c>
      <c r="CN201" s="1">
        <v>2104</v>
      </c>
      <c r="CO201" s="1">
        <v>0</v>
      </c>
    </row>
    <row r="202" spans="1:93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>
        <f t="shared" si="62"/>
        <v>9975</v>
      </c>
      <c r="AR202" s="1">
        <f t="shared" si="72"/>
        <v>3391.5000000000005</v>
      </c>
      <c r="AS202" s="1">
        <f t="shared" si="65"/>
        <v>3990</v>
      </c>
      <c r="AT202" s="1">
        <f t="shared" si="66"/>
        <v>4488.75</v>
      </c>
      <c r="AU202" s="1">
        <v>519</v>
      </c>
      <c r="BB202" s="1"/>
      <c r="BC202" s="1"/>
      <c r="BD202" s="1"/>
      <c r="BE202" s="1"/>
      <c r="BF202" s="1"/>
      <c r="BG202" s="1">
        <f t="shared" si="63"/>
        <v>9975</v>
      </c>
      <c r="BH202" s="1">
        <f t="shared" si="67"/>
        <v>3391.5000000000005</v>
      </c>
      <c r="BI202" s="1">
        <f t="shared" si="68"/>
        <v>3990</v>
      </c>
      <c r="BJ202" s="1">
        <f t="shared" si="69"/>
        <v>4488.75</v>
      </c>
      <c r="BK202" s="1">
        <f t="shared" si="64"/>
        <v>405.39750000000004</v>
      </c>
      <c r="BR202" s="1"/>
      <c r="BS202" s="1"/>
      <c r="BT202" s="1"/>
      <c r="BU202" s="1"/>
      <c r="BV202" s="1"/>
      <c r="BW202" s="1">
        <f t="shared" si="71"/>
        <v>19900</v>
      </c>
      <c r="BX202" s="1">
        <v>1091</v>
      </c>
      <c r="BY202" s="1">
        <v>2104</v>
      </c>
      <c r="BZ202" s="1">
        <f t="shared" si="60"/>
        <v>22.033</v>
      </c>
      <c r="CG202" s="1"/>
      <c r="CH202" s="1"/>
      <c r="CI202" s="1"/>
      <c r="CJ202" s="1"/>
      <c r="CK202" s="1"/>
      <c r="CL202" s="1">
        <f t="shared" si="70"/>
        <v>19900</v>
      </c>
      <c r="CM202" s="1">
        <v>1091</v>
      </c>
      <c r="CN202" s="1">
        <v>2104</v>
      </c>
      <c r="CO202" s="1">
        <v>0</v>
      </c>
    </row>
    <row r="203" spans="1:93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>
        <f t="shared" si="62"/>
        <v>10025</v>
      </c>
      <c r="AR203" s="1">
        <f t="shared" si="72"/>
        <v>3408.5000000000005</v>
      </c>
      <c r="AS203" s="1">
        <f t="shared" si="65"/>
        <v>4010</v>
      </c>
      <c r="AT203" s="1">
        <f t="shared" si="66"/>
        <v>4511.25</v>
      </c>
      <c r="AU203" s="1">
        <v>519</v>
      </c>
      <c r="BB203" s="1"/>
      <c r="BC203" s="1"/>
      <c r="BD203" s="1"/>
      <c r="BE203" s="1"/>
      <c r="BF203" s="1"/>
      <c r="BG203" s="1">
        <f t="shared" si="63"/>
        <v>10025</v>
      </c>
      <c r="BH203" s="1">
        <f t="shared" si="67"/>
        <v>3408.5000000000005</v>
      </c>
      <c r="BI203" s="1">
        <f t="shared" si="68"/>
        <v>4010</v>
      </c>
      <c r="BJ203" s="1">
        <f t="shared" si="69"/>
        <v>4511.25</v>
      </c>
      <c r="BK203" s="1">
        <f t="shared" si="64"/>
        <v>401.5725</v>
      </c>
      <c r="BR203" s="1"/>
      <c r="BS203" s="1"/>
      <c r="BT203" s="1"/>
      <c r="BU203" s="1"/>
      <c r="BV203" s="1"/>
      <c r="BW203" s="1">
        <f t="shared" si="71"/>
        <v>20000</v>
      </c>
      <c r="BX203" s="1">
        <v>1091</v>
      </c>
      <c r="BY203" s="1">
        <v>2104</v>
      </c>
      <c r="BZ203" s="1">
        <f t="shared" si="60"/>
        <v>20.022999999999996</v>
      </c>
      <c r="CG203" s="1"/>
      <c r="CH203" s="1"/>
      <c r="CI203" s="1"/>
      <c r="CJ203" s="1"/>
      <c r="CK203" s="1"/>
      <c r="CL203" s="1">
        <f t="shared" si="70"/>
        <v>20000</v>
      </c>
      <c r="CM203" s="1">
        <v>1091</v>
      </c>
      <c r="CN203" s="1">
        <v>2104</v>
      </c>
      <c r="CO203" s="1">
        <v>0</v>
      </c>
    </row>
    <row r="204" spans="1:93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>
        <f t="shared" si="62"/>
        <v>10075</v>
      </c>
      <c r="AR204" s="1">
        <f t="shared" si="72"/>
        <v>3425.5000000000005</v>
      </c>
      <c r="AS204" s="1">
        <f t="shared" si="65"/>
        <v>4030</v>
      </c>
      <c r="AT204" s="1">
        <f t="shared" si="66"/>
        <v>4533.75</v>
      </c>
      <c r="AU204" s="1">
        <v>519</v>
      </c>
      <c r="BB204" s="1"/>
      <c r="BC204" s="1"/>
      <c r="BD204" s="1"/>
      <c r="BE204" s="1"/>
      <c r="BF204" s="1"/>
      <c r="BG204" s="1">
        <f t="shared" si="63"/>
        <v>10075</v>
      </c>
      <c r="BH204" s="1">
        <f t="shared" si="67"/>
        <v>3425.5000000000005</v>
      </c>
      <c r="BI204" s="1">
        <f t="shared" si="68"/>
        <v>4030</v>
      </c>
      <c r="BJ204" s="1">
        <f t="shared" si="69"/>
        <v>4533.75</v>
      </c>
      <c r="BK204" s="1">
        <f t="shared" si="64"/>
        <v>397.7475</v>
      </c>
      <c r="BR204" s="1"/>
      <c r="BS204" s="1"/>
      <c r="BT204" s="1"/>
      <c r="BU204" s="1"/>
      <c r="BV204" s="1"/>
      <c r="BW204" s="1">
        <f t="shared" si="71"/>
        <v>20100</v>
      </c>
      <c r="BX204" s="1">
        <v>1091</v>
      </c>
      <c r="BY204" s="1">
        <v>2104</v>
      </c>
      <c r="BZ204" s="1">
        <f t="shared" si="60"/>
        <v>18.013000000000005</v>
      </c>
      <c r="CG204" s="1"/>
      <c r="CH204" s="1"/>
      <c r="CI204" s="1"/>
      <c r="CJ204" s="1"/>
      <c r="CK204" s="1"/>
      <c r="CL204" s="1">
        <f t="shared" si="70"/>
        <v>20100</v>
      </c>
      <c r="CM204" s="1">
        <v>1091</v>
      </c>
      <c r="CN204" s="1">
        <v>2104</v>
      </c>
      <c r="CO204" s="1">
        <v>0</v>
      </c>
    </row>
    <row r="205" spans="1:93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>
        <f t="shared" si="62"/>
        <v>10125</v>
      </c>
      <c r="AR205" s="1">
        <f t="shared" si="72"/>
        <v>3442.5000000000005</v>
      </c>
      <c r="AS205" s="1">
        <f t="shared" si="65"/>
        <v>4050</v>
      </c>
      <c r="AT205" s="1">
        <f t="shared" si="66"/>
        <v>4556.25</v>
      </c>
      <c r="AU205" s="1">
        <v>519</v>
      </c>
      <c r="BB205" s="1"/>
      <c r="BC205" s="1"/>
      <c r="BD205" s="1"/>
      <c r="BE205" s="1"/>
      <c r="BF205" s="1"/>
      <c r="BG205" s="1">
        <f t="shared" si="63"/>
        <v>10125</v>
      </c>
      <c r="BH205" s="1">
        <f t="shared" si="67"/>
        <v>3442.5000000000005</v>
      </c>
      <c r="BI205" s="1">
        <f t="shared" si="68"/>
        <v>4050</v>
      </c>
      <c r="BJ205" s="1">
        <f t="shared" si="69"/>
        <v>4556.25</v>
      </c>
      <c r="BK205" s="1">
        <f t="shared" si="64"/>
        <v>393.9225</v>
      </c>
      <c r="BR205" s="1"/>
      <c r="BS205" s="1"/>
      <c r="BT205" s="1"/>
      <c r="BU205" s="1"/>
      <c r="BV205" s="1"/>
      <c r="BW205" s="1">
        <f t="shared" si="71"/>
        <v>20200</v>
      </c>
      <c r="BX205" s="1">
        <v>1091</v>
      </c>
      <c r="BY205" s="1">
        <v>2104</v>
      </c>
      <c r="BZ205" s="1">
        <f t="shared" si="60"/>
        <v>16.003</v>
      </c>
      <c r="CG205" s="1"/>
      <c r="CH205" s="1"/>
      <c r="CI205" s="1"/>
      <c r="CJ205" s="1"/>
      <c r="CK205" s="1"/>
      <c r="CL205" s="1">
        <f t="shared" si="70"/>
        <v>20200</v>
      </c>
      <c r="CM205" s="1">
        <v>1091</v>
      </c>
      <c r="CN205" s="1">
        <v>2104</v>
      </c>
      <c r="CO205" s="1">
        <v>0</v>
      </c>
    </row>
    <row r="206" spans="1:93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>
        <f t="shared" si="62"/>
        <v>10175</v>
      </c>
      <c r="AR206" s="1">
        <f t="shared" si="72"/>
        <v>3459.5000000000005</v>
      </c>
      <c r="AS206" s="1">
        <f t="shared" si="65"/>
        <v>4070</v>
      </c>
      <c r="AT206" s="1">
        <f t="shared" si="66"/>
        <v>4578.75</v>
      </c>
      <c r="AU206" s="1">
        <v>519</v>
      </c>
      <c r="BB206" s="1"/>
      <c r="BC206" s="1"/>
      <c r="BD206" s="1"/>
      <c r="BE206" s="1"/>
      <c r="BF206" s="1"/>
      <c r="BG206" s="1">
        <f t="shared" si="63"/>
        <v>10175</v>
      </c>
      <c r="BH206" s="1">
        <f t="shared" si="67"/>
        <v>3459.5000000000005</v>
      </c>
      <c r="BI206" s="1">
        <f t="shared" si="68"/>
        <v>4070</v>
      </c>
      <c r="BJ206" s="1">
        <f t="shared" si="69"/>
        <v>4578.75</v>
      </c>
      <c r="BK206" s="1">
        <f t="shared" si="64"/>
        <v>390.09749999999997</v>
      </c>
      <c r="BR206" s="1"/>
      <c r="BS206" s="1"/>
      <c r="BT206" s="1"/>
      <c r="BU206" s="1"/>
      <c r="BV206" s="1"/>
      <c r="BW206" s="1">
        <f t="shared" si="71"/>
        <v>20300</v>
      </c>
      <c r="BX206" s="1">
        <v>1091</v>
      </c>
      <c r="BY206" s="1">
        <v>2104</v>
      </c>
      <c r="BZ206" s="1">
        <f t="shared" si="60"/>
        <v>13.992999999999995</v>
      </c>
      <c r="CG206" s="1"/>
      <c r="CH206" s="1"/>
      <c r="CI206" s="1"/>
      <c r="CJ206" s="1"/>
      <c r="CK206" s="1"/>
      <c r="CL206" s="1">
        <f t="shared" si="70"/>
        <v>20300</v>
      </c>
      <c r="CM206" s="1">
        <v>1091</v>
      </c>
      <c r="CN206" s="1">
        <v>2104</v>
      </c>
      <c r="CO206" s="1">
        <v>0</v>
      </c>
    </row>
    <row r="207" spans="1:93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>
        <f t="shared" si="62"/>
        <v>10225</v>
      </c>
      <c r="AR207" s="1">
        <v>3461</v>
      </c>
      <c r="AS207" s="1">
        <f t="shared" si="65"/>
        <v>4090</v>
      </c>
      <c r="AT207" s="1">
        <f t="shared" si="66"/>
        <v>4601.25</v>
      </c>
      <c r="AU207" s="1">
        <v>519</v>
      </c>
      <c r="BB207" s="1"/>
      <c r="BC207" s="1"/>
      <c r="BD207" s="1"/>
      <c r="BE207" s="1"/>
      <c r="BF207" s="1"/>
      <c r="BG207" s="1">
        <f t="shared" si="63"/>
        <v>10225</v>
      </c>
      <c r="BH207" s="1">
        <v>3461</v>
      </c>
      <c r="BI207" s="1">
        <f t="shared" si="68"/>
        <v>4090</v>
      </c>
      <c r="BJ207" s="1">
        <f t="shared" si="69"/>
        <v>4601.25</v>
      </c>
      <c r="BK207" s="1">
        <f t="shared" si="64"/>
        <v>386.27250000000004</v>
      </c>
      <c r="BR207" s="1"/>
      <c r="BS207" s="1"/>
      <c r="BT207" s="1"/>
      <c r="BU207" s="1"/>
      <c r="BV207" s="1"/>
      <c r="BW207" s="1">
        <f t="shared" si="71"/>
        <v>20400</v>
      </c>
      <c r="BX207" s="1">
        <v>1091</v>
      </c>
      <c r="BY207" s="1">
        <v>2104</v>
      </c>
      <c r="BZ207" s="1">
        <f t="shared" si="60"/>
        <v>11.983000000000004</v>
      </c>
      <c r="CG207" s="1"/>
      <c r="CH207" s="1"/>
      <c r="CI207" s="1"/>
      <c r="CJ207" s="1"/>
      <c r="CK207" s="1"/>
      <c r="CL207" s="1">
        <f t="shared" si="70"/>
        <v>20400</v>
      </c>
      <c r="CM207" s="1">
        <v>1091</v>
      </c>
      <c r="CN207" s="1">
        <v>2104</v>
      </c>
      <c r="CO207" s="1">
        <v>0</v>
      </c>
    </row>
    <row r="208" spans="1:93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>
        <f t="shared" si="62"/>
        <v>10275</v>
      </c>
      <c r="AR208" s="1">
        <v>3461</v>
      </c>
      <c r="AS208" s="1">
        <f t="shared" si="65"/>
        <v>4110</v>
      </c>
      <c r="AT208" s="1">
        <f t="shared" si="66"/>
        <v>4623.75</v>
      </c>
      <c r="AU208" s="1">
        <v>519</v>
      </c>
      <c r="BB208" s="1"/>
      <c r="BC208" s="1"/>
      <c r="BD208" s="1"/>
      <c r="BE208" s="1"/>
      <c r="BF208" s="1"/>
      <c r="BG208" s="1">
        <f t="shared" si="63"/>
        <v>10275</v>
      </c>
      <c r="BH208" s="1">
        <v>3461</v>
      </c>
      <c r="BI208" s="1">
        <f t="shared" si="68"/>
        <v>4110</v>
      </c>
      <c r="BJ208" s="1">
        <f t="shared" si="69"/>
        <v>4623.75</v>
      </c>
      <c r="BK208" s="1">
        <f t="shared" si="64"/>
        <v>382.4475</v>
      </c>
      <c r="BR208" s="1"/>
      <c r="BS208" s="1"/>
      <c r="BT208" s="1"/>
      <c r="BU208" s="1"/>
      <c r="BV208" s="1"/>
      <c r="BW208" s="1">
        <f t="shared" si="71"/>
        <v>20500</v>
      </c>
      <c r="BX208" s="1">
        <v>1091</v>
      </c>
      <c r="BY208" s="1">
        <v>2104</v>
      </c>
      <c r="BZ208" s="1">
        <f t="shared" si="60"/>
        <v>9.972999999999999</v>
      </c>
      <c r="CG208" s="1"/>
      <c r="CH208" s="1"/>
      <c r="CI208" s="1"/>
      <c r="CJ208" s="1"/>
      <c r="CK208" s="1"/>
      <c r="CL208" s="1">
        <f t="shared" si="70"/>
        <v>20500</v>
      </c>
      <c r="CM208" s="1">
        <v>1091</v>
      </c>
      <c r="CN208" s="1">
        <v>2104</v>
      </c>
      <c r="CO208" s="1">
        <v>0</v>
      </c>
    </row>
    <row r="209" spans="1:93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>
        <f t="shared" si="62"/>
        <v>10325</v>
      </c>
      <c r="AR209" s="1">
        <v>3461</v>
      </c>
      <c r="AS209" s="1">
        <f t="shared" si="65"/>
        <v>4130</v>
      </c>
      <c r="AT209" s="1">
        <f t="shared" si="66"/>
        <v>4646.25</v>
      </c>
      <c r="AU209" s="1">
        <v>519</v>
      </c>
      <c r="BB209" s="1"/>
      <c r="BC209" s="1"/>
      <c r="BD209" s="1"/>
      <c r="BE209" s="1"/>
      <c r="BF209" s="1"/>
      <c r="BG209" s="1">
        <f t="shared" si="63"/>
        <v>10325</v>
      </c>
      <c r="BH209" s="1">
        <v>3461</v>
      </c>
      <c r="BI209" s="1">
        <f t="shared" si="68"/>
        <v>4130</v>
      </c>
      <c r="BJ209" s="1">
        <f t="shared" si="69"/>
        <v>4646.25</v>
      </c>
      <c r="BK209" s="1">
        <f t="shared" si="64"/>
        <v>378.6225</v>
      </c>
      <c r="BR209" s="1"/>
      <c r="BS209" s="1"/>
      <c r="BT209" s="1"/>
      <c r="BU209" s="1"/>
      <c r="BV209" s="1"/>
      <c r="BW209" s="1">
        <f t="shared" si="71"/>
        <v>20600</v>
      </c>
      <c r="BX209" s="1">
        <v>1091</v>
      </c>
      <c r="BY209" s="1">
        <v>2104</v>
      </c>
      <c r="BZ209" s="1">
        <f t="shared" si="60"/>
        <v>7.962999999999994</v>
      </c>
      <c r="CG209" s="1"/>
      <c r="CH209" s="1"/>
      <c r="CI209" s="1"/>
      <c r="CJ209" s="1"/>
      <c r="CK209" s="1"/>
      <c r="CL209" s="1">
        <f t="shared" si="70"/>
        <v>20600</v>
      </c>
      <c r="CM209" s="1">
        <v>1091</v>
      </c>
      <c r="CN209" s="1">
        <v>2104</v>
      </c>
      <c r="CO209" s="1">
        <v>0</v>
      </c>
    </row>
    <row r="210" spans="1:93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>
        <f t="shared" si="62"/>
        <v>10375</v>
      </c>
      <c r="AR210" s="1">
        <v>3461</v>
      </c>
      <c r="AS210" s="1">
        <f t="shared" si="65"/>
        <v>4150</v>
      </c>
      <c r="AT210" s="1">
        <f t="shared" si="66"/>
        <v>4668.75</v>
      </c>
      <c r="AU210" s="1">
        <v>519</v>
      </c>
      <c r="BB210" s="1"/>
      <c r="BC210" s="1"/>
      <c r="BD210" s="1"/>
      <c r="BE210" s="1"/>
      <c r="BF210" s="1"/>
      <c r="BG210" s="1">
        <f t="shared" si="63"/>
        <v>10375</v>
      </c>
      <c r="BH210" s="1">
        <v>3461</v>
      </c>
      <c r="BI210" s="1">
        <f t="shared" si="68"/>
        <v>4150</v>
      </c>
      <c r="BJ210" s="1">
        <f t="shared" si="69"/>
        <v>4668.75</v>
      </c>
      <c r="BK210" s="1">
        <f t="shared" si="64"/>
        <v>374.7975</v>
      </c>
      <c r="BR210" s="1"/>
      <c r="BS210" s="1"/>
      <c r="BT210" s="1"/>
      <c r="BU210" s="1"/>
      <c r="BV210" s="1"/>
      <c r="BW210" s="1">
        <f t="shared" si="71"/>
        <v>20700</v>
      </c>
      <c r="BX210" s="1">
        <v>1091</v>
      </c>
      <c r="BY210" s="1">
        <v>2104</v>
      </c>
      <c r="BZ210" s="1">
        <f t="shared" si="60"/>
        <v>5.953000000000003</v>
      </c>
      <c r="CG210" s="1"/>
      <c r="CH210" s="1"/>
      <c r="CI210" s="1"/>
      <c r="CJ210" s="1"/>
      <c r="CK210" s="1"/>
      <c r="CL210" s="1">
        <f t="shared" si="70"/>
        <v>20700</v>
      </c>
      <c r="CM210" s="1">
        <v>1091</v>
      </c>
      <c r="CN210" s="1">
        <v>2104</v>
      </c>
      <c r="CO210" s="1">
        <v>0</v>
      </c>
    </row>
    <row r="211" spans="1:93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>
        <f t="shared" si="62"/>
        <v>10425</v>
      </c>
      <c r="AR211" s="1">
        <v>3461</v>
      </c>
      <c r="AS211" s="1">
        <f t="shared" si="65"/>
        <v>4170</v>
      </c>
      <c r="AT211" s="1">
        <f t="shared" si="66"/>
        <v>4691.25</v>
      </c>
      <c r="AU211" s="1">
        <v>519</v>
      </c>
      <c r="BB211" s="1"/>
      <c r="BC211" s="1"/>
      <c r="BD211" s="1"/>
      <c r="BE211" s="1"/>
      <c r="BF211" s="1"/>
      <c r="BG211" s="1">
        <f t="shared" si="63"/>
        <v>10425</v>
      </c>
      <c r="BH211" s="1">
        <v>3461</v>
      </c>
      <c r="BI211" s="1">
        <f t="shared" si="68"/>
        <v>4170</v>
      </c>
      <c r="BJ211" s="1">
        <f t="shared" si="69"/>
        <v>4691.25</v>
      </c>
      <c r="BK211" s="1">
        <f t="shared" si="64"/>
        <v>370.97249999999997</v>
      </c>
      <c r="BR211" s="1"/>
      <c r="BS211" s="1"/>
      <c r="BT211" s="1"/>
      <c r="BU211" s="1"/>
      <c r="BV211" s="1"/>
      <c r="BW211" s="1">
        <f t="shared" si="71"/>
        <v>20800</v>
      </c>
      <c r="BX211" s="1">
        <v>1091</v>
      </c>
      <c r="BY211" s="1">
        <v>2104</v>
      </c>
      <c r="BZ211" s="1">
        <f>136-(BW211-14230)*0.0201</f>
        <v>3.943000000000012</v>
      </c>
      <c r="CG211" s="1"/>
      <c r="CH211" s="1"/>
      <c r="CI211" s="1"/>
      <c r="CJ211" s="1"/>
      <c r="CK211" s="1"/>
      <c r="CL211" s="1">
        <f t="shared" si="70"/>
        <v>20800</v>
      </c>
      <c r="CM211" s="1">
        <v>1091</v>
      </c>
      <c r="CN211" s="1">
        <v>2104</v>
      </c>
      <c r="CO211" s="1">
        <v>0</v>
      </c>
    </row>
    <row r="212" spans="1:93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>
        <f t="shared" si="62"/>
        <v>10475</v>
      </c>
      <c r="AR212" s="1">
        <v>3461</v>
      </c>
      <c r="AS212" s="1">
        <f t="shared" si="65"/>
        <v>4190</v>
      </c>
      <c r="AT212" s="1">
        <f t="shared" si="66"/>
        <v>4713.75</v>
      </c>
      <c r="AU212" s="1">
        <v>519</v>
      </c>
      <c r="BB212" s="1"/>
      <c r="BC212" s="1"/>
      <c r="BD212" s="1"/>
      <c r="BE212" s="1"/>
      <c r="BF212" s="1"/>
      <c r="BG212" s="1">
        <f t="shared" si="63"/>
        <v>10475</v>
      </c>
      <c r="BH212" s="1">
        <v>3461</v>
      </c>
      <c r="BI212" s="1">
        <f t="shared" si="68"/>
        <v>4190</v>
      </c>
      <c r="BJ212" s="1">
        <f t="shared" si="69"/>
        <v>4713.75</v>
      </c>
      <c r="BK212" s="1">
        <f t="shared" si="64"/>
        <v>367.14750000000004</v>
      </c>
      <c r="BR212" s="1"/>
      <c r="BS212" s="1"/>
      <c r="BT212" s="1"/>
      <c r="BU212" s="1"/>
      <c r="BV212" s="1"/>
      <c r="BW212" s="1">
        <f t="shared" si="71"/>
        <v>20900</v>
      </c>
      <c r="BX212" s="1">
        <v>1091</v>
      </c>
      <c r="BY212" s="1">
        <v>2104</v>
      </c>
      <c r="BZ212" s="1">
        <f>136-(BW212-14230)*0.0201</f>
        <v>1.9329999999999927</v>
      </c>
      <c r="CG212" s="1"/>
      <c r="CH212" s="1"/>
      <c r="CI212" s="1"/>
      <c r="CJ212" s="1"/>
      <c r="CK212" s="1"/>
      <c r="CL212" s="1">
        <f t="shared" si="70"/>
        <v>20900</v>
      </c>
      <c r="CM212" s="1">
        <v>1091</v>
      </c>
      <c r="CN212" s="1">
        <v>2104</v>
      </c>
      <c r="CO212" s="1">
        <v>0</v>
      </c>
    </row>
    <row r="213" spans="1:93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>
        <f t="shared" si="62"/>
        <v>10525</v>
      </c>
      <c r="AR213" s="1">
        <v>3461</v>
      </c>
      <c r="AS213" s="1">
        <f t="shared" si="65"/>
        <v>4210</v>
      </c>
      <c r="AT213" s="1">
        <f t="shared" si="66"/>
        <v>4736.25</v>
      </c>
      <c r="AU213" s="1">
        <v>519</v>
      </c>
      <c r="BB213" s="1"/>
      <c r="BC213" s="1"/>
      <c r="BD213" s="1"/>
      <c r="BE213" s="1"/>
      <c r="BF213" s="1"/>
      <c r="BG213" s="1">
        <f t="shared" si="63"/>
        <v>10525</v>
      </c>
      <c r="BH213" s="1">
        <v>3461</v>
      </c>
      <c r="BI213" s="1">
        <f t="shared" si="68"/>
        <v>4210</v>
      </c>
      <c r="BJ213" s="1">
        <f t="shared" si="69"/>
        <v>4736.25</v>
      </c>
      <c r="BK213" s="1">
        <f t="shared" si="64"/>
        <v>363.3225</v>
      </c>
      <c r="BR213" s="1"/>
      <c r="BS213" s="1"/>
      <c r="BT213" s="1"/>
      <c r="BU213" s="1"/>
      <c r="BV213" s="1"/>
      <c r="BW213" s="1">
        <f t="shared" si="71"/>
        <v>21000</v>
      </c>
      <c r="BX213" s="1">
        <v>1091</v>
      </c>
      <c r="BY213" s="1">
        <v>2104</v>
      </c>
      <c r="BZ213" s="1">
        <f>136-(BW213-14230)*0.0201</f>
        <v>-0.07699999999999818</v>
      </c>
      <c r="CG213" s="1"/>
      <c r="CH213" s="1"/>
      <c r="CI213" s="1"/>
      <c r="CJ213" s="1"/>
      <c r="CK213" s="1"/>
      <c r="CL213" s="1">
        <f t="shared" si="70"/>
        <v>21000</v>
      </c>
      <c r="CM213" s="1">
        <v>1091</v>
      </c>
      <c r="CN213" s="1">
        <v>2104</v>
      </c>
      <c r="CO213" s="1">
        <v>0</v>
      </c>
    </row>
    <row r="214" spans="1:93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>
        <f t="shared" si="62"/>
        <v>10575</v>
      </c>
      <c r="AR214" s="1">
        <v>3461</v>
      </c>
      <c r="AS214" s="1">
        <f t="shared" si="65"/>
        <v>4230</v>
      </c>
      <c r="AT214" s="1">
        <f t="shared" si="66"/>
        <v>4758.75</v>
      </c>
      <c r="AU214" s="1">
        <v>519</v>
      </c>
      <c r="BB214" s="1"/>
      <c r="BC214" s="1"/>
      <c r="BD214" s="1"/>
      <c r="BE214" s="1"/>
      <c r="BF214" s="1"/>
      <c r="BG214" s="1">
        <f t="shared" si="63"/>
        <v>10575</v>
      </c>
      <c r="BH214" s="1">
        <v>3461</v>
      </c>
      <c r="BI214" s="1">
        <f t="shared" si="68"/>
        <v>4230</v>
      </c>
      <c r="BJ214" s="1">
        <f t="shared" si="69"/>
        <v>4758.75</v>
      </c>
      <c r="BK214" s="1">
        <f t="shared" si="64"/>
        <v>359.4975</v>
      </c>
      <c r="BR214" s="1"/>
      <c r="BS214" s="1"/>
      <c r="BT214" s="1"/>
      <c r="BU214" s="1"/>
      <c r="BV214" s="1"/>
      <c r="BW214" s="1">
        <f t="shared" si="71"/>
        <v>21100</v>
      </c>
      <c r="BX214" s="1">
        <v>1091</v>
      </c>
      <c r="BY214" s="1">
        <v>2104</v>
      </c>
      <c r="BZ214" s="1">
        <v>0</v>
      </c>
      <c r="CG214" s="1"/>
      <c r="CH214" s="1"/>
      <c r="CI214" s="1"/>
      <c r="CJ214" s="1"/>
      <c r="CK214" s="1"/>
      <c r="CL214" s="1">
        <f t="shared" si="70"/>
        <v>21100</v>
      </c>
      <c r="CM214" s="1">
        <v>1091</v>
      </c>
      <c r="CN214" s="1">
        <v>2104</v>
      </c>
      <c r="CO214" s="1">
        <v>0</v>
      </c>
    </row>
    <row r="215" spans="1:93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>
        <f t="shared" si="62"/>
        <v>10625</v>
      </c>
      <c r="AR215" s="1">
        <v>3461</v>
      </c>
      <c r="AS215" s="1">
        <f t="shared" si="65"/>
        <v>4250</v>
      </c>
      <c r="AT215" s="1">
        <f t="shared" si="66"/>
        <v>4781.25</v>
      </c>
      <c r="AU215" s="1">
        <v>519</v>
      </c>
      <c r="BB215" s="1"/>
      <c r="BC215" s="1"/>
      <c r="BD215" s="1"/>
      <c r="BE215" s="1"/>
      <c r="BF215" s="1"/>
      <c r="BG215" s="1">
        <f t="shared" si="63"/>
        <v>10625</v>
      </c>
      <c r="BH215" s="1">
        <v>3461</v>
      </c>
      <c r="BI215" s="1">
        <f t="shared" si="68"/>
        <v>4250</v>
      </c>
      <c r="BJ215" s="1">
        <f t="shared" si="69"/>
        <v>4781.25</v>
      </c>
      <c r="BK215" s="1">
        <f t="shared" si="64"/>
        <v>355.6725</v>
      </c>
      <c r="BR215" s="1"/>
      <c r="BS215" s="1"/>
      <c r="BT215" s="1"/>
      <c r="BU215" s="1"/>
      <c r="BV215" s="1"/>
      <c r="BW215" s="1">
        <f t="shared" si="71"/>
        <v>21200</v>
      </c>
      <c r="BX215" s="1">
        <v>1091</v>
      </c>
      <c r="BY215" s="1">
        <v>2104</v>
      </c>
      <c r="BZ215" s="1">
        <v>0</v>
      </c>
      <c r="CG215" s="1"/>
      <c r="CH215" s="1"/>
      <c r="CI215" s="1"/>
      <c r="CJ215" s="1"/>
      <c r="CK215" s="1"/>
      <c r="CL215" s="1">
        <f t="shared" si="70"/>
        <v>21200</v>
      </c>
      <c r="CM215" s="1">
        <v>1091</v>
      </c>
      <c r="CN215" s="1">
        <v>2104</v>
      </c>
      <c r="CO215" s="1">
        <v>0</v>
      </c>
    </row>
    <row r="216" spans="1:93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>
        <f t="shared" si="62"/>
        <v>10675</v>
      </c>
      <c r="AR216" s="1">
        <v>3461</v>
      </c>
      <c r="AS216" s="1">
        <f t="shared" si="65"/>
        <v>4270</v>
      </c>
      <c r="AT216" s="1">
        <f t="shared" si="66"/>
        <v>4803.75</v>
      </c>
      <c r="AU216" s="1">
        <v>519</v>
      </c>
      <c r="BB216" s="1"/>
      <c r="BC216" s="1"/>
      <c r="BD216" s="1"/>
      <c r="BE216" s="1"/>
      <c r="BF216" s="1"/>
      <c r="BG216" s="1">
        <f t="shared" si="63"/>
        <v>10675</v>
      </c>
      <c r="BH216" s="1">
        <v>3461</v>
      </c>
      <c r="BI216" s="1">
        <f t="shared" si="68"/>
        <v>4270</v>
      </c>
      <c r="BJ216" s="1">
        <f t="shared" si="69"/>
        <v>4803.75</v>
      </c>
      <c r="BK216" s="1">
        <f t="shared" si="64"/>
        <v>351.84749999999997</v>
      </c>
      <c r="BR216" s="1"/>
      <c r="BS216" s="1"/>
      <c r="BT216" s="1"/>
      <c r="BU216" s="1"/>
      <c r="BV216" s="1"/>
      <c r="BW216" s="1">
        <f t="shared" si="71"/>
        <v>21300</v>
      </c>
      <c r="BX216" s="1">
        <v>1091</v>
      </c>
      <c r="BY216" s="1">
        <v>2104</v>
      </c>
      <c r="BZ216" s="1">
        <v>0</v>
      </c>
      <c r="CG216" s="1"/>
      <c r="CH216" s="1"/>
      <c r="CI216" s="1"/>
      <c r="CJ216" s="1"/>
      <c r="CK216" s="1"/>
      <c r="CL216" s="1">
        <f t="shared" si="70"/>
        <v>21300</v>
      </c>
      <c r="CM216" s="1">
        <v>1091</v>
      </c>
      <c r="CN216" s="1">
        <v>2104</v>
      </c>
      <c r="CO216" s="1">
        <v>0</v>
      </c>
    </row>
    <row r="217" spans="1:93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>
        <f t="shared" si="62"/>
        <v>10725</v>
      </c>
      <c r="AR217" s="1">
        <v>3461</v>
      </c>
      <c r="AS217" s="1">
        <f t="shared" si="65"/>
        <v>4290</v>
      </c>
      <c r="AT217" s="1">
        <f t="shared" si="66"/>
        <v>4826.25</v>
      </c>
      <c r="AU217" s="1">
        <v>519</v>
      </c>
      <c r="BB217" s="1"/>
      <c r="BC217" s="1"/>
      <c r="BD217" s="1"/>
      <c r="BE217" s="1"/>
      <c r="BF217" s="1"/>
      <c r="BG217" s="1">
        <f t="shared" si="63"/>
        <v>10725</v>
      </c>
      <c r="BH217" s="1">
        <v>3461</v>
      </c>
      <c r="BI217" s="1">
        <f t="shared" si="68"/>
        <v>4290</v>
      </c>
      <c r="BJ217" s="1">
        <f t="shared" si="69"/>
        <v>4826.25</v>
      </c>
      <c r="BK217" s="1">
        <f t="shared" si="64"/>
        <v>348.02250000000004</v>
      </c>
      <c r="BR217" s="1"/>
      <c r="BS217" s="1"/>
      <c r="BT217" s="1"/>
      <c r="BU217" s="1"/>
      <c r="BV217" s="1"/>
      <c r="BW217" s="1">
        <f t="shared" si="71"/>
        <v>21400</v>
      </c>
      <c r="BX217" s="1">
        <v>1091</v>
      </c>
      <c r="BY217" s="1">
        <v>2104</v>
      </c>
      <c r="BZ217" s="1">
        <v>0</v>
      </c>
      <c r="CG217" s="1"/>
      <c r="CH217" s="1"/>
      <c r="CI217" s="1"/>
      <c r="CJ217" s="1"/>
      <c r="CK217" s="1"/>
      <c r="CL217" s="1">
        <f t="shared" si="70"/>
        <v>21400</v>
      </c>
      <c r="CM217" s="1">
        <v>1091</v>
      </c>
      <c r="CN217" s="1">
        <v>2104</v>
      </c>
      <c r="CO217" s="1">
        <v>0</v>
      </c>
    </row>
    <row r="218" spans="1:93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>
        <f t="shared" si="62"/>
        <v>10775</v>
      </c>
      <c r="AR218" s="1">
        <v>3461</v>
      </c>
      <c r="AS218" s="1">
        <f t="shared" si="65"/>
        <v>4310</v>
      </c>
      <c r="AT218" s="1">
        <f t="shared" si="66"/>
        <v>4848.75</v>
      </c>
      <c r="AU218" s="1">
        <v>519</v>
      </c>
      <c r="BB218" s="1"/>
      <c r="BC218" s="1"/>
      <c r="BD218" s="1"/>
      <c r="BE218" s="1"/>
      <c r="BF218" s="1"/>
      <c r="BG218" s="1">
        <f t="shared" si="63"/>
        <v>10775</v>
      </c>
      <c r="BH218" s="1">
        <v>3461</v>
      </c>
      <c r="BI218" s="1">
        <f t="shared" si="68"/>
        <v>4310</v>
      </c>
      <c r="BJ218" s="1">
        <f t="shared" si="69"/>
        <v>4848.75</v>
      </c>
      <c r="BK218" s="1">
        <f t="shared" si="64"/>
        <v>344.1975</v>
      </c>
      <c r="BR218" s="1"/>
      <c r="BS218" s="1"/>
      <c r="BT218" s="1"/>
      <c r="BU218" s="1"/>
      <c r="BV218" s="1"/>
      <c r="BW218" s="1">
        <f t="shared" si="71"/>
        <v>21500</v>
      </c>
      <c r="BX218" s="1">
        <v>1091</v>
      </c>
      <c r="BY218" s="1">
        <v>2104</v>
      </c>
      <c r="BZ218" s="1">
        <v>0</v>
      </c>
      <c r="CG218" s="1"/>
      <c r="CH218" s="1"/>
      <c r="CI218" s="1"/>
      <c r="CJ218" s="1"/>
      <c r="CK218" s="1"/>
      <c r="CL218" s="1">
        <f t="shared" si="70"/>
        <v>21500</v>
      </c>
      <c r="CM218" s="1">
        <v>1091</v>
      </c>
      <c r="CN218" s="1">
        <v>2104</v>
      </c>
      <c r="CO218" s="1">
        <v>0</v>
      </c>
    </row>
    <row r="219" spans="1:93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 t="s">
        <v>176</v>
      </c>
      <c r="AQ219" s="1">
        <f t="shared" si="62"/>
        <v>10825</v>
      </c>
      <c r="AR219" s="1">
        <v>3461</v>
      </c>
      <c r="AS219" s="1">
        <f t="shared" si="65"/>
        <v>4330</v>
      </c>
      <c r="AT219" s="1">
        <f t="shared" si="66"/>
        <v>4871.25</v>
      </c>
      <c r="AU219" s="1">
        <v>519</v>
      </c>
      <c r="BB219" s="1"/>
      <c r="BC219" s="1"/>
      <c r="BD219" s="1"/>
      <c r="BE219" s="1"/>
      <c r="BF219" s="1">
        <v>77</v>
      </c>
      <c r="BG219" s="1">
        <f t="shared" si="63"/>
        <v>10825</v>
      </c>
      <c r="BH219" s="1">
        <v>3461</v>
      </c>
      <c r="BI219" s="1">
        <f t="shared" si="68"/>
        <v>4330</v>
      </c>
      <c r="BJ219" s="1">
        <f t="shared" si="69"/>
        <v>4871.25</v>
      </c>
      <c r="BK219" s="1">
        <f t="shared" si="64"/>
        <v>340.3725</v>
      </c>
      <c r="BR219" s="1"/>
      <c r="BS219" s="1"/>
      <c r="BT219" s="1"/>
      <c r="BU219" s="1"/>
      <c r="BV219" s="1"/>
      <c r="BW219" s="1">
        <f t="shared" si="71"/>
        <v>21600</v>
      </c>
      <c r="BX219" s="1">
        <v>1091</v>
      </c>
      <c r="BY219" s="1">
        <v>2104</v>
      </c>
      <c r="BZ219" s="1">
        <v>0</v>
      </c>
      <c r="CG219" s="1"/>
      <c r="CH219" s="1"/>
      <c r="CI219" s="1"/>
      <c r="CJ219" s="1"/>
      <c r="CK219" s="1"/>
      <c r="CL219" s="1">
        <f t="shared" si="70"/>
        <v>21600</v>
      </c>
      <c r="CM219" s="1">
        <v>1091</v>
      </c>
      <c r="CN219" s="1">
        <v>2104</v>
      </c>
      <c r="CO219" s="1">
        <v>0</v>
      </c>
    </row>
    <row r="220" spans="1:93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>
        <f t="shared" si="62"/>
        <v>10875</v>
      </c>
      <c r="AR220" s="1">
        <v>3461</v>
      </c>
      <c r="AS220" s="1">
        <f t="shared" si="65"/>
        <v>4350</v>
      </c>
      <c r="AT220" s="1">
        <f t="shared" si="66"/>
        <v>4893.75</v>
      </c>
      <c r="AU220" s="1">
        <v>519</v>
      </c>
      <c r="BB220" s="1"/>
      <c r="BC220" s="1"/>
      <c r="BD220" s="1"/>
      <c r="BE220" s="1"/>
      <c r="BF220" s="1"/>
      <c r="BG220" s="1">
        <f t="shared" si="63"/>
        <v>10875</v>
      </c>
      <c r="BH220" s="1">
        <v>3461</v>
      </c>
      <c r="BI220" s="1">
        <f t="shared" si="68"/>
        <v>4350</v>
      </c>
      <c r="BJ220" s="1">
        <f t="shared" si="69"/>
        <v>4893.75</v>
      </c>
      <c r="BK220" s="1">
        <f t="shared" si="64"/>
        <v>336.5475</v>
      </c>
      <c r="BR220" s="1"/>
      <c r="BS220" s="1"/>
      <c r="BT220" s="1"/>
      <c r="BU220" s="1"/>
      <c r="BV220" s="1"/>
      <c r="BW220" s="1">
        <f t="shared" si="71"/>
        <v>21700</v>
      </c>
      <c r="BX220" s="1">
        <v>1091</v>
      </c>
      <c r="BY220" s="1">
        <v>2104</v>
      </c>
      <c r="BZ220" s="1">
        <v>0</v>
      </c>
      <c r="CG220" s="1"/>
      <c r="CH220" s="1"/>
      <c r="CI220" s="1"/>
      <c r="CJ220" s="1"/>
      <c r="CK220" s="1"/>
      <c r="CL220" s="1">
        <f t="shared" si="70"/>
        <v>21700</v>
      </c>
      <c r="CM220" s="1">
        <v>1091</v>
      </c>
      <c r="CN220" s="1">
        <v>2104</v>
      </c>
      <c r="CO220" s="1">
        <v>0</v>
      </c>
    </row>
    <row r="221" spans="1:93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>
        <f t="shared" si="62"/>
        <v>10925</v>
      </c>
      <c r="AR221" s="1">
        <v>3461</v>
      </c>
      <c r="AS221" s="1">
        <f t="shared" si="65"/>
        <v>4370</v>
      </c>
      <c r="AT221" s="1">
        <f t="shared" si="66"/>
        <v>4916.25</v>
      </c>
      <c r="AU221" s="1">
        <v>519</v>
      </c>
      <c r="BB221" s="1"/>
      <c r="BC221" s="1"/>
      <c r="BD221" s="1"/>
      <c r="BE221" s="1"/>
      <c r="BF221" s="1"/>
      <c r="BG221" s="1">
        <f t="shared" si="63"/>
        <v>10925</v>
      </c>
      <c r="BH221" s="1">
        <v>3461</v>
      </c>
      <c r="BI221" s="1">
        <f t="shared" si="68"/>
        <v>4370</v>
      </c>
      <c r="BJ221" s="1">
        <f t="shared" si="69"/>
        <v>4916.25</v>
      </c>
      <c r="BK221" s="1">
        <f t="shared" si="64"/>
        <v>332.72249999999997</v>
      </c>
      <c r="BR221" s="1"/>
      <c r="BS221" s="1"/>
      <c r="BT221" s="1"/>
      <c r="BU221" s="1"/>
      <c r="BV221" s="1"/>
      <c r="BW221" s="1">
        <f t="shared" si="71"/>
        <v>21800</v>
      </c>
      <c r="BX221" s="1">
        <v>1091</v>
      </c>
      <c r="BY221" s="1">
        <v>2104</v>
      </c>
      <c r="BZ221" s="1">
        <v>0</v>
      </c>
      <c r="CG221" s="1"/>
      <c r="CH221" s="1"/>
      <c r="CI221" s="1"/>
      <c r="CJ221" s="1"/>
      <c r="CK221" s="1"/>
      <c r="CL221" s="1">
        <f t="shared" si="70"/>
        <v>21800</v>
      </c>
      <c r="CM221" s="1">
        <v>1091</v>
      </c>
      <c r="CN221" s="1">
        <v>2104</v>
      </c>
      <c r="CO221" s="1">
        <v>0</v>
      </c>
    </row>
    <row r="222" spans="1:93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>
        <f t="shared" si="62"/>
        <v>10975</v>
      </c>
      <c r="AR222" s="1">
        <v>3461</v>
      </c>
      <c r="AS222" s="1">
        <f t="shared" si="65"/>
        <v>4390</v>
      </c>
      <c r="AT222" s="1">
        <f t="shared" si="66"/>
        <v>4938.75</v>
      </c>
      <c r="AU222" s="1">
        <v>519</v>
      </c>
      <c r="BB222" s="1"/>
      <c r="BC222" s="1"/>
      <c r="BD222" s="1"/>
      <c r="BE222" s="1"/>
      <c r="BF222" s="1"/>
      <c r="BG222" s="1">
        <f t="shared" si="63"/>
        <v>10975</v>
      </c>
      <c r="BH222" s="1">
        <v>3461</v>
      </c>
      <c r="BI222" s="1">
        <f t="shared" si="68"/>
        <v>4390</v>
      </c>
      <c r="BJ222" s="1">
        <f t="shared" si="69"/>
        <v>4938.75</v>
      </c>
      <c r="BK222" s="1">
        <f t="shared" si="64"/>
        <v>328.89750000000004</v>
      </c>
      <c r="BR222" s="1"/>
      <c r="BS222" s="1"/>
      <c r="BT222" s="1"/>
      <c r="BU222" s="1"/>
      <c r="BV222" s="1"/>
      <c r="BW222" s="1">
        <f t="shared" si="71"/>
        <v>21900</v>
      </c>
      <c r="BX222" s="1">
        <v>1091</v>
      </c>
      <c r="BY222" s="1">
        <v>2104</v>
      </c>
      <c r="BZ222" s="1">
        <v>0</v>
      </c>
      <c r="CG222" s="1"/>
      <c r="CH222" s="1"/>
      <c r="CI222" s="1"/>
      <c r="CJ222" s="1"/>
      <c r="CK222" s="1"/>
      <c r="CL222" s="1">
        <f t="shared" si="70"/>
        <v>21900</v>
      </c>
      <c r="CM222" s="1">
        <v>1091</v>
      </c>
      <c r="CN222" s="1">
        <v>2104</v>
      </c>
      <c r="CO222" s="1">
        <v>0</v>
      </c>
    </row>
    <row r="223" spans="1:93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>
        <f t="shared" si="62"/>
        <v>11025</v>
      </c>
      <c r="AR223" s="1">
        <v>3461</v>
      </c>
      <c r="AS223" s="1">
        <f t="shared" si="65"/>
        <v>4410</v>
      </c>
      <c r="AT223" s="1">
        <f t="shared" si="66"/>
        <v>4961.25</v>
      </c>
      <c r="AU223" s="1">
        <v>519</v>
      </c>
      <c r="BB223" s="1"/>
      <c r="BC223" s="1"/>
      <c r="BD223" s="1"/>
      <c r="BE223" s="1"/>
      <c r="BF223" s="1"/>
      <c r="BG223" s="1">
        <f t="shared" si="63"/>
        <v>11025</v>
      </c>
      <c r="BH223" s="1">
        <v>3461</v>
      </c>
      <c r="BI223" s="1">
        <f t="shared" si="68"/>
        <v>4410</v>
      </c>
      <c r="BJ223" s="1">
        <f t="shared" si="69"/>
        <v>4961.25</v>
      </c>
      <c r="BK223" s="1">
        <f t="shared" si="64"/>
        <v>325.0725</v>
      </c>
      <c r="BR223" s="1"/>
      <c r="BS223" s="1"/>
      <c r="BT223" s="1"/>
      <c r="BU223" s="1"/>
      <c r="BV223" s="1"/>
      <c r="BW223" s="1">
        <f t="shared" si="71"/>
        <v>22000</v>
      </c>
      <c r="BX223" s="1">
        <v>1091</v>
      </c>
      <c r="BY223" s="1">
        <v>2104</v>
      </c>
      <c r="BZ223" s="1">
        <v>0</v>
      </c>
      <c r="CG223" s="1"/>
      <c r="CH223" s="1"/>
      <c r="CI223" s="1"/>
      <c r="CJ223" s="1"/>
      <c r="CK223" s="1"/>
      <c r="CL223" s="1">
        <f t="shared" si="70"/>
        <v>22000</v>
      </c>
      <c r="CM223" s="1">
        <v>1091</v>
      </c>
      <c r="CN223" s="1">
        <v>2104</v>
      </c>
      <c r="CO223" s="1">
        <v>0</v>
      </c>
    </row>
    <row r="224" spans="1:93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>
        <f t="shared" si="62"/>
        <v>11075</v>
      </c>
      <c r="AR224" s="1">
        <v>3461</v>
      </c>
      <c r="AS224" s="1">
        <f t="shared" si="65"/>
        <v>4430</v>
      </c>
      <c r="AT224" s="1">
        <f t="shared" si="66"/>
        <v>4983.75</v>
      </c>
      <c r="AU224" s="1">
        <v>519</v>
      </c>
      <c r="BB224" s="1"/>
      <c r="BC224" s="1"/>
      <c r="BD224" s="1"/>
      <c r="BE224" s="1"/>
      <c r="BF224" s="1"/>
      <c r="BG224" s="1">
        <f t="shared" si="63"/>
        <v>11075</v>
      </c>
      <c r="BH224" s="1">
        <v>3461</v>
      </c>
      <c r="BI224" s="1">
        <f t="shared" si="68"/>
        <v>4430</v>
      </c>
      <c r="BJ224" s="1">
        <f t="shared" si="69"/>
        <v>4983.75</v>
      </c>
      <c r="BK224" s="1">
        <f t="shared" si="64"/>
        <v>321.2475</v>
      </c>
      <c r="BR224" s="1"/>
      <c r="BS224" s="1"/>
      <c r="BT224" s="1"/>
      <c r="BU224" s="1"/>
      <c r="BV224" s="1"/>
      <c r="BW224" s="1">
        <f t="shared" si="71"/>
        <v>22100</v>
      </c>
      <c r="BX224" s="1">
        <v>1091</v>
      </c>
      <c r="BY224" s="1">
        <v>2104</v>
      </c>
      <c r="BZ224" s="1">
        <v>0</v>
      </c>
      <c r="CG224" s="1"/>
      <c r="CH224" s="1"/>
      <c r="CI224" s="1"/>
      <c r="CJ224" s="1"/>
      <c r="CK224" s="1"/>
      <c r="CL224" s="1">
        <f t="shared" si="70"/>
        <v>22100</v>
      </c>
      <c r="CM224" s="1">
        <v>1091</v>
      </c>
      <c r="CN224" s="1">
        <v>2104</v>
      </c>
      <c r="CO224" s="1">
        <v>0</v>
      </c>
    </row>
    <row r="225" spans="1:93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>
        <f t="shared" si="62"/>
        <v>11125</v>
      </c>
      <c r="AR225" s="1">
        <v>3461</v>
      </c>
      <c r="AS225" s="1">
        <f t="shared" si="65"/>
        <v>4450</v>
      </c>
      <c r="AT225" s="1">
        <f t="shared" si="66"/>
        <v>5006.25</v>
      </c>
      <c r="AU225" s="1">
        <v>519</v>
      </c>
      <c r="BB225" s="1"/>
      <c r="BC225" s="1"/>
      <c r="BD225" s="1"/>
      <c r="BE225" s="1"/>
      <c r="BF225" s="1"/>
      <c r="BG225" s="1">
        <f t="shared" si="63"/>
        <v>11125</v>
      </c>
      <c r="BH225" s="1">
        <v>3461</v>
      </c>
      <c r="BI225" s="1">
        <f t="shared" si="68"/>
        <v>4450</v>
      </c>
      <c r="BJ225" s="1">
        <f t="shared" si="69"/>
        <v>5006.25</v>
      </c>
      <c r="BK225" s="1">
        <f t="shared" si="64"/>
        <v>317.4225</v>
      </c>
      <c r="BR225" s="1"/>
      <c r="BS225" s="1"/>
      <c r="BT225" s="1"/>
      <c r="BU225" s="1"/>
      <c r="BV225" s="1"/>
      <c r="BW225" s="1">
        <f t="shared" si="71"/>
        <v>22200</v>
      </c>
      <c r="BX225" s="1">
        <v>1091</v>
      </c>
      <c r="BY225" s="1">
        <v>2104</v>
      </c>
      <c r="BZ225" s="1">
        <v>0</v>
      </c>
      <c r="CG225" s="1"/>
      <c r="CH225" s="1"/>
      <c r="CI225" s="1"/>
      <c r="CJ225" s="1"/>
      <c r="CK225" s="1"/>
      <c r="CL225" s="1">
        <f t="shared" si="70"/>
        <v>22200</v>
      </c>
      <c r="CM225" s="1">
        <v>1091</v>
      </c>
      <c r="CN225" s="1">
        <v>2104</v>
      </c>
      <c r="CO225" s="1">
        <v>0</v>
      </c>
    </row>
    <row r="226" spans="1:93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>
        <f t="shared" si="62"/>
        <v>11175</v>
      </c>
      <c r="AR226" s="1">
        <v>3461</v>
      </c>
      <c r="AS226" s="1">
        <f t="shared" si="65"/>
        <v>4470</v>
      </c>
      <c r="AT226" s="1">
        <f t="shared" si="66"/>
        <v>5028.75</v>
      </c>
      <c r="AU226" s="1">
        <v>519</v>
      </c>
      <c r="BB226" s="1"/>
      <c r="BC226" s="1"/>
      <c r="BD226" s="1"/>
      <c r="BE226" s="1"/>
      <c r="BF226" s="1"/>
      <c r="BG226" s="1">
        <f t="shared" si="63"/>
        <v>11175</v>
      </c>
      <c r="BH226" s="1">
        <v>3461</v>
      </c>
      <c r="BI226" s="1">
        <f t="shared" si="68"/>
        <v>4470</v>
      </c>
      <c r="BJ226" s="1">
        <f t="shared" si="69"/>
        <v>5028.75</v>
      </c>
      <c r="BK226" s="1">
        <f t="shared" si="64"/>
        <v>313.59749999999997</v>
      </c>
      <c r="BR226" s="1"/>
      <c r="BS226" s="1"/>
      <c r="BT226" s="1"/>
      <c r="BU226" s="1"/>
      <c r="BV226" s="1"/>
      <c r="BW226" s="1">
        <f t="shared" si="71"/>
        <v>22300</v>
      </c>
      <c r="BX226" s="1">
        <v>1091</v>
      </c>
      <c r="BY226" s="1">
        <v>2104</v>
      </c>
      <c r="BZ226" s="1">
        <v>0</v>
      </c>
      <c r="CG226" s="1"/>
      <c r="CH226" s="1"/>
      <c r="CI226" s="1"/>
      <c r="CJ226" s="1"/>
      <c r="CK226" s="1"/>
      <c r="CL226" s="1">
        <f t="shared" si="70"/>
        <v>22300</v>
      </c>
      <c r="CM226" s="1">
        <f aca="true" t="shared" si="73" ref="CM226:CM257">1091-(CL226-22230)*0.0602</f>
        <v>1086.786</v>
      </c>
      <c r="CN226" s="1">
        <v>2104</v>
      </c>
      <c r="CO226" s="1">
        <v>0</v>
      </c>
    </row>
    <row r="227" spans="1:93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>
        <f t="shared" si="62"/>
        <v>11225</v>
      </c>
      <c r="AR227" s="1">
        <v>3461</v>
      </c>
      <c r="AS227" s="1">
        <f t="shared" si="65"/>
        <v>4490</v>
      </c>
      <c r="AT227" s="1">
        <f t="shared" si="66"/>
        <v>5051.25</v>
      </c>
      <c r="AU227" s="1">
        <v>519</v>
      </c>
      <c r="BB227" s="1"/>
      <c r="BC227" s="1"/>
      <c r="BD227" s="1"/>
      <c r="BE227" s="1"/>
      <c r="BF227" s="1"/>
      <c r="BG227" s="1">
        <f t="shared" si="63"/>
        <v>11225</v>
      </c>
      <c r="BH227" s="1">
        <v>3461</v>
      </c>
      <c r="BI227" s="1">
        <f t="shared" si="68"/>
        <v>4490</v>
      </c>
      <c r="BJ227" s="1">
        <f t="shared" si="69"/>
        <v>5051.25</v>
      </c>
      <c r="BK227" s="1">
        <f t="shared" si="64"/>
        <v>309.77250000000004</v>
      </c>
      <c r="BR227" s="1"/>
      <c r="BS227" s="1"/>
      <c r="BT227" s="1"/>
      <c r="BU227" s="1"/>
      <c r="BV227" s="1"/>
      <c r="BW227" s="1">
        <f t="shared" si="71"/>
        <v>22400</v>
      </c>
      <c r="BX227" s="1">
        <v>1091</v>
      </c>
      <c r="BY227" s="1">
        <v>2104</v>
      </c>
      <c r="BZ227" s="1">
        <v>0</v>
      </c>
      <c r="CG227" s="1"/>
      <c r="CH227" s="1"/>
      <c r="CI227" s="1"/>
      <c r="CJ227" s="1"/>
      <c r="CK227" s="1"/>
      <c r="CL227" s="1">
        <f t="shared" si="70"/>
        <v>22400</v>
      </c>
      <c r="CM227" s="1">
        <f t="shared" si="73"/>
        <v>1080.766</v>
      </c>
      <c r="CN227" s="1">
        <v>2104</v>
      </c>
      <c r="CO227" s="1">
        <v>0</v>
      </c>
    </row>
    <row r="228" spans="1:93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>
        <f t="shared" si="62"/>
        <v>11275</v>
      </c>
      <c r="AR228" s="1">
        <v>3461</v>
      </c>
      <c r="AS228" s="1">
        <f t="shared" si="65"/>
        <v>4510</v>
      </c>
      <c r="AT228" s="1">
        <f t="shared" si="66"/>
        <v>5073.75</v>
      </c>
      <c r="AU228" s="1">
        <v>519</v>
      </c>
      <c r="BB228" s="1"/>
      <c r="BC228" s="1"/>
      <c r="BD228" s="1"/>
      <c r="BE228" s="1"/>
      <c r="BF228" s="1"/>
      <c r="BG228" s="1">
        <f t="shared" si="63"/>
        <v>11275</v>
      </c>
      <c r="BH228" s="1">
        <v>3461</v>
      </c>
      <c r="BI228" s="1">
        <f t="shared" si="68"/>
        <v>4510</v>
      </c>
      <c r="BJ228" s="1">
        <f t="shared" si="69"/>
        <v>5073.75</v>
      </c>
      <c r="BK228" s="1">
        <f t="shared" si="64"/>
        <v>305.9475</v>
      </c>
      <c r="BR228" s="1"/>
      <c r="BS228" s="1"/>
      <c r="BT228" s="1"/>
      <c r="BU228" s="1"/>
      <c r="BV228" s="1"/>
      <c r="BW228" s="1">
        <f t="shared" si="71"/>
        <v>22500</v>
      </c>
      <c r="BX228" s="1">
        <v>1091</v>
      </c>
      <c r="BY228" s="1">
        <v>2104</v>
      </c>
      <c r="BZ228" s="1">
        <v>0</v>
      </c>
      <c r="CG228" s="1"/>
      <c r="CH228" s="1"/>
      <c r="CI228" s="1"/>
      <c r="CJ228" s="1"/>
      <c r="CK228" s="1"/>
      <c r="CL228" s="1">
        <f t="shared" si="70"/>
        <v>22500</v>
      </c>
      <c r="CM228" s="1">
        <f t="shared" si="73"/>
        <v>1074.746</v>
      </c>
      <c r="CN228" s="1">
        <v>2104</v>
      </c>
      <c r="CO228" s="1">
        <v>0</v>
      </c>
    </row>
    <row r="229" spans="1:93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>
        <v>11325</v>
      </c>
      <c r="AR229" s="1">
        <v>3461</v>
      </c>
      <c r="AS229" s="1">
        <f t="shared" si="65"/>
        <v>4530</v>
      </c>
      <c r="AT229" s="1">
        <f t="shared" si="66"/>
        <v>5096.25</v>
      </c>
      <c r="AU229" s="1">
        <v>519</v>
      </c>
      <c r="BB229" s="1"/>
      <c r="BC229" s="1"/>
      <c r="BD229" s="1"/>
      <c r="BE229" s="1"/>
      <c r="BF229" s="1"/>
      <c r="BG229" s="1">
        <v>11325</v>
      </c>
      <c r="BH229" s="1">
        <v>3461</v>
      </c>
      <c r="BI229" s="1">
        <f t="shared" si="68"/>
        <v>4530</v>
      </c>
      <c r="BJ229" s="1">
        <f t="shared" si="69"/>
        <v>5096.25</v>
      </c>
      <c r="BK229" s="1">
        <f t="shared" si="64"/>
        <v>302.1225</v>
      </c>
      <c r="BR229" s="1"/>
      <c r="BS229" s="1"/>
      <c r="BT229" s="1"/>
      <c r="BU229" s="1"/>
      <c r="BV229" s="1"/>
      <c r="BW229" s="1">
        <f t="shared" si="71"/>
        <v>22600</v>
      </c>
      <c r="BX229" s="1">
        <v>1091</v>
      </c>
      <c r="BY229" s="1">
        <v>2104</v>
      </c>
      <c r="BZ229" s="1">
        <v>0</v>
      </c>
      <c r="CG229" s="1"/>
      <c r="CH229" s="1"/>
      <c r="CI229" s="1"/>
      <c r="CJ229" s="1"/>
      <c r="CK229" s="1"/>
      <c r="CL229" s="1">
        <f t="shared" si="70"/>
        <v>22600</v>
      </c>
      <c r="CM229" s="1">
        <f t="shared" si="73"/>
        <v>1068.726</v>
      </c>
      <c r="CN229" s="1">
        <v>2104</v>
      </c>
      <c r="CO229" s="1">
        <v>0</v>
      </c>
    </row>
    <row r="230" spans="1:93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>
        <f aca="true" t="shared" si="74" ref="AQ230:AQ293">AQ229+50</f>
        <v>11375</v>
      </c>
      <c r="AR230" s="1">
        <v>3461</v>
      </c>
      <c r="AS230" s="1">
        <f t="shared" si="65"/>
        <v>4550</v>
      </c>
      <c r="AT230" s="1">
        <f t="shared" si="66"/>
        <v>5118.75</v>
      </c>
      <c r="AU230" s="1">
        <v>519</v>
      </c>
      <c r="BB230" s="1"/>
      <c r="BC230" s="1"/>
      <c r="BD230" s="1"/>
      <c r="BE230" s="1"/>
      <c r="BF230" s="1"/>
      <c r="BG230" s="1">
        <f aca="true" t="shared" si="75" ref="BG230:BG293">BG229+50</f>
        <v>11375</v>
      </c>
      <c r="BH230" s="1">
        <v>3461</v>
      </c>
      <c r="BI230" s="1">
        <f t="shared" si="68"/>
        <v>4550</v>
      </c>
      <c r="BJ230" s="1">
        <f t="shared" si="69"/>
        <v>5118.75</v>
      </c>
      <c r="BK230" s="1">
        <f t="shared" si="64"/>
        <v>298.2975</v>
      </c>
      <c r="BR230" s="1"/>
      <c r="BS230" s="1"/>
      <c r="BT230" s="1"/>
      <c r="BU230" s="1"/>
      <c r="BV230" s="1"/>
      <c r="BW230" s="1">
        <f t="shared" si="71"/>
        <v>22700</v>
      </c>
      <c r="BX230" s="1">
        <v>1091</v>
      </c>
      <c r="BY230" s="1">
        <v>2104</v>
      </c>
      <c r="BZ230" s="1">
        <v>0</v>
      </c>
      <c r="CG230" s="1"/>
      <c r="CH230" s="1"/>
      <c r="CI230" s="1"/>
      <c r="CJ230" s="1"/>
      <c r="CK230" s="1"/>
      <c r="CL230" s="1">
        <f t="shared" si="70"/>
        <v>22700</v>
      </c>
      <c r="CM230" s="1">
        <f t="shared" si="73"/>
        <v>1062.706</v>
      </c>
      <c r="CN230" s="1">
        <v>2104</v>
      </c>
      <c r="CO230" s="1">
        <v>0</v>
      </c>
    </row>
    <row r="231" spans="1:93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>
        <f t="shared" si="74"/>
        <v>11425</v>
      </c>
      <c r="AR231" s="1">
        <v>3461</v>
      </c>
      <c r="AS231" s="1">
        <f t="shared" si="65"/>
        <v>4570</v>
      </c>
      <c r="AT231" s="1">
        <f t="shared" si="66"/>
        <v>5141.25</v>
      </c>
      <c r="AU231" s="1">
        <v>519</v>
      </c>
      <c r="BB231" s="1"/>
      <c r="BC231" s="1"/>
      <c r="BD231" s="1"/>
      <c r="BE231" s="1"/>
      <c r="BF231" s="1"/>
      <c r="BG231" s="1">
        <f t="shared" si="75"/>
        <v>11425</v>
      </c>
      <c r="BH231" s="1">
        <v>3461</v>
      </c>
      <c r="BI231" s="1">
        <f t="shared" si="68"/>
        <v>4570</v>
      </c>
      <c r="BJ231" s="1">
        <f t="shared" si="69"/>
        <v>5141.25</v>
      </c>
      <c r="BK231" s="1">
        <f t="shared" si="64"/>
        <v>294.47249999999997</v>
      </c>
      <c r="BR231" s="1"/>
      <c r="BS231" s="1"/>
      <c r="BT231" s="1"/>
      <c r="BU231" s="1"/>
      <c r="BV231" s="1"/>
      <c r="BW231" s="1">
        <f t="shared" si="71"/>
        <v>22800</v>
      </c>
      <c r="BX231" s="1">
        <v>1091</v>
      </c>
      <c r="BY231" s="1">
        <v>2104</v>
      </c>
      <c r="BZ231" s="1">
        <v>0</v>
      </c>
      <c r="CG231" s="1"/>
      <c r="CH231" s="1"/>
      <c r="CI231" s="1"/>
      <c r="CJ231" s="1"/>
      <c r="CK231" s="1"/>
      <c r="CL231" s="1">
        <f t="shared" si="70"/>
        <v>22800</v>
      </c>
      <c r="CM231" s="1">
        <f t="shared" si="73"/>
        <v>1056.686</v>
      </c>
      <c r="CN231" s="1">
        <v>2104</v>
      </c>
      <c r="CO231" s="1">
        <v>0</v>
      </c>
    </row>
    <row r="232" spans="1:93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>
        <f t="shared" si="74"/>
        <v>11475</v>
      </c>
      <c r="AR232" s="1">
        <v>3461</v>
      </c>
      <c r="AS232" s="1">
        <f t="shared" si="65"/>
        <v>4590</v>
      </c>
      <c r="AT232" s="1">
        <f t="shared" si="66"/>
        <v>5163.75</v>
      </c>
      <c r="AU232" s="1">
        <v>519</v>
      </c>
      <c r="BB232" s="1"/>
      <c r="BC232" s="1"/>
      <c r="BD232" s="1"/>
      <c r="BE232" s="1"/>
      <c r="BF232" s="1"/>
      <c r="BG232" s="1">
        <f t="shared" si="75"/>
        <v>11475</v>
      </c>
      <c r="BH232" s="1">
        <v>3461</v>
      </c>
      <c r="BI232" s="1">
        <f t="shared" si="68"/>
        <v>4590</v>
      </c>
      <c r="BJ232" s="1">
        <f t="shared" si="69"/>
        <v>5163.75</v>
      </c>
      <c r="BK232" s="1">
        <f t="shared" si="64"/>
        <v>290.64750000000004</v>
      </c>
      <c r="BR232" s="1"/>
      <c r="BS232" s="1"/>
      <c r="BT232" s="1"/>
      <c r="BU232" s="1"/>
      <c r="BV232" s="1"/>
      <c r="BW232" s="1">
        <f t="shared" si="71"/>
        <v>22900</v>
      </c>
      <c r="BX232" s="1">
        <v>1091</v>
      </c>
      <c r="BY232" s="1">
        <v>2104</v>
      </c>
      <c r="BZ232" s="1">
        <v>0</v>
      </c>
      <c r="CG232" s="1"/>
      <c r="CH232" s="1"/>
      <c r="CI232" s="1"/>
      <c r="CJ232" s="1"/>
      <c r="CK232" s="1"/>
      <c r="CL232" s="1">
        <f t="shared" si="70"/>
        <v>22900</v>
      </c>
      <c r="CM232" s="1">
        <f t="shared" si="73"/>
        <v>1050.666</v>
      </c>
      <c r="CN232" s="1">
        <v>2104</v>
      </c>
      <c r="CO232" s="1">
        <v>0</v>
      </c>
    </row>
    <row r="233" spans="1:93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>
        <f t="shared" si="74"/>
        <v>11525</v>
      </c>
      <c r="AR233" s="1">
        <v>3461</v>
      </c>
      <c r="AS233" s="1">
        <f t="shared" si="65"/>
        <v>4610</v>
      </c>
      <c r="AT233" s="1">
        <f t="shared" si="66"/>
        <v>5186.25</v>
      </c>
      <c r="AU233" s="1">
        <v>519</v>
      </c>
      <c r="BB233" s="1"/>
      <c r="BC233" s="1"/>
      <c r="BD233" s="1"/>
      <c r="BE233" s="1"/>
      <c r="BF233" s="1"/>
      <c r="BG233" s="1">
        <f t="shared" si="75"/>
        <v>11525</v>
      </c>
      <c r="BH233" s="1">
        <v>3461</v>
      </c>
      <c r="BI233" s="1">
        <f t="shared" si="68"/>
        <v>4610</v>
      </c>
      <c r="BJ233" s="1">
        <f t="shared" si="69"/>
        <v>5186.25</v>
      </c>
      <c r="BK233" s="1">
        <f t="shared" si="64"/>
        <v>286.8225</v>
      </c>
      <c r="BR233" s="1"/>
      <c r="BS233" s="1"/>
      <c r="BT233" s="1"/>
      <c r="BU233" s="1"/>
      <c r="BV233" s="1"/>
      <c r="BW233" s="1">
        <f t="shared" si="71"/>
        <v>23000</v>
      </c>
      <c r="BX233" s="1">
        <v>1091</v>
      </c>
      <c r="BY233" s="1">
        <v>2104</v>
      </c>
      <c r="BZ233" s="1">
        <v>0</v>
      </c>
      <c r="CG233" s="1"/>
      <c r="CH233" s="1"/>
      <c r="CI233" s="1"/>
      <c r="CJ233" s="1"/>
      <c r="CK233" s="1"/>
      <c r="CL233" s="1">
        <f t="shared" si="70"/>
        <v>23000</v>
      </c>
      <c r="CM233" s="1">
        <f t="shared" si="73"/>
        <v>1044.646</v>
      </c>
      <c r="CN233" s="1">
        <v>2104</v>
      </c>
      <c r="CO233" s="1">
        <v>0</v>
      </c>
    </row>
    <row r="234" spans="1:93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>
        <f t="shared" si="74"/>
        <v>11575</v>
      </c>
      <c r="AR234" s="1">
        <v>3461</v>
      </c>
      <c r="AS234" s="1">
        <f t="shared" si="65"/>
        <v>4630</v>
      </c>
      <c r="AT234" s="1">
        <f t="shared" si="66"/>
        <v>5208.75</v>
      </c>
      <c r="AU234" s="1">
        <v>519</v>
      </c>
      <c r="BB234" s="1"/>
      <c r="BC234" s="1"/>
      <c r="BD234" s="1"/>
      <c r="BE234" s="1"/>
      <c r="BF234" s="1"/>
      <c r="BG234" s="1">
        <f t="shared" si="75"/>
        <v>11575</v>
      </c>
      <c r="BH234" s="1">
        <v>3461</v>
      </c>
      <c r="BI234" s="1">
        <f t="shared" si="68"/>
        <v>4630</v>
      </c>
      <c r="BJ234" s="1">
        <f t="shared" si="69"/>
        <v>5208.75</v>
      </c>
      <c r="BK234" s="1">
        <f t="shared" si="64"/>
        <v>282.9975</v>
      </c>
      <c r="BR234" s="1"/>
      <c r="BS234" s="1"/>
      <c r="BT234" s="1"/>
      <c r="BU234" s="1"/>
      <c r="BV234" s="1"/>
      <c r="BW234" s="1">
        <f t="shared" si="71"/>
        <v>23100</v>
      </c>
      <c r="BX234" s="1">
        <v>1091</v>
      </c>
      <c r="BY234" s="1">
        <v>2104</v>
      </c>
      <c r="BZ234" s="1">
        <v>0</v>
      </c>
      <c r="CG234" s="1"/>
      <c r="CH234" s="1"/>
      <c r="CI234" s="1"/>
      <c r="CJ234" s="1"/>
      <c r="CK234" s="1"/>
      <c r="CL234" s="1">
        <f t="shared" si="70"/>
        <v>23100</v>
      </c>
      <c r="CM234" s="1">
        <f t="shared" si="73"/>
        <v>1038.626</v>
      </c>
      <c r="CN234" s="1">
        <v>2104</v>
      </c>
      <c r="CO234" s="1">
        <v>0</v>
      </c>
    </row>
    <row r="235" spans="1:93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>
        <f t="shared" si="74"/>
        <v>11625</v>
      </c>
      <c r="AR235" s="1">
        <v>3461</v>
      </c>
      <c r="AS235" s="1">
        <f t="shared" si="65"/>
        <v>4650</v>
      </c>
      <c r="AT235" s="1">
        <f t="shared" si="66"/>
        <v>5231.25</v>
      </c>
      <c r="AU235" s="1">
        <v>519</v>
      </c>
      <c r="BB235" s="1"/>
      <c r="BC235" s="1"/>
      <c r="BD235" s="1"/>
      <c r="BE235" s="1"/>
      <c r="BF235" s="1"/>
      <c r="BG235" s="1">
        <f t="shared" si="75"/>
        <v>11625</v>
      </c>
      <c r="BH235" s="1">
        <v>3461</v>
      </c>
      <c r="BI235" s="1">
        <f t="shared" si="68"/>
        <v>4650</v>
      </c>
      <c r="BJ235" s="1">
        <f t="shared" si="69"/>
        <v>5231.25</v>
      </c>
      <c r="BK235" s="1">
        <f t="shared" si="64"/>
        <v>279.1725</v>
      </c>
      <c r="BR235" s="1"/>
      <c r="BS235" s="1"/>
      <c r="BT235" s="1"/>
      <c r="BU235" s="1"/>
      <c r="BV235" s="1"/>
      <c r="BW235" s="1">
        <f t="shared" si="71"/>
        <v>23200</v>
      </c>
      <c r="BX235" s="1">
        <v>1091</v>
      </c>
      <c r="BY235" s="1">
        <v>2104</v>
      </c>
      <c r="BZ235" s="1">
        <v>0</v>
      </c>
      <c r="CG235" s="1"/>
      <c r="CH235" s="1"/>
      <c r="CI235" s="1"/>
      <c r="CJ235" s="1"/>
      <c r="CK235" s="1"/>
      <c r="CL235" s="1">
        <f t="shared" si="70"/>
        <v>23200</v>
      </c>
      <c r="CM235" s="1">
        <f t="shared" si="73"/>
        <v>1032.606</v>
      </c>
      <c r="CN235" s="1">
        <v>2104</v>
      </c>
      <c r="CO235" s="1">
        <v>0</v>
      </c>
    </row>
    <row r="236" spans="1:93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>
        <f t="shared" si="74"/>
        <v>11675</v>
      </c>
      <c r="AR236" s="1">
        <v>3461</v>
      </c>
      <c r="AS236" s="1">
        <f t="shared" si="65"/>
        <v>4670</v>
      </c>
      <c r="AT236" s="1">
        <f t="shared" si="66"/>
        <v>5253.75</v>
      </c>
      <c r="AU236" s="1">
        <v>519</v>
      </c>
      <c r="BB236" s="1"/>
      <c r="BC236" s="1"/>
      <c r="BD236" s="1"/>
      <c r="BE236" s="1"/>
      <c r="BF236" s="1"/>
      <c r="BG236" s="1">
        <f t="shared" si="75"/>
        <v>11675</v>
      </c>
      <c r="BH236" s="1">
        <v>3461</v>
      </c>
      <c r="BI236" s="1">
        <f t="shared" si="68"/>
        <v>4670</v>
      </c>
      <c r="BJ236" s="1">
        <f t="shared" si="69"/>
        <v>5253.75</v>
      </c>
      <c r="BK236" s="1">
        <f t="shared" si="64"/>
        <v>275.34749999999997</v>
      </c>
      <c r="BR236" s="1"/>
      <c r="BS236" s="1"/>
      <c r="BT236" s="1"/>
      <c r="BU236" s="1"/>
      <c r="BV236" s="1"/>
      <c r="BW236" s="1">
        <f t="shared" si="71"/>
        <v>23300</v>
      </c>
      <c r="BX236" s="1">
        <v>1091</v>
      </c>
      <c r="BY236" s="1">
        <v>2104</v>
      </c>
      <c r="BZ236" s="1">
        <v>0</v>
      </c>
      <c r="CG236" s="1"/>
      <c r="CH236" s="1"/>
      <c r="CI236" s="1"/>
      <c r="CJ236" s="1"/>
      <c r="CK236" s="1"/>
      <c r="CL236" s="1">
        <f t="shared" si="70"/>
        <v>23300</v>
      </c>
      <c r="CM236" s="1">
        <f t="shared" si="73"/>
        <v>1026.586</v>
      </c>
      <c r="CN236" s="1">
        <v>2104</v>
      </c>
      <c r="CO236" s="1">
        <v>0</v>
      </c>
    </row>
    <row r="237" spans="1:93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>
        <f t="shared" si="74"/>
        <v>11725</v>
      </c>
      <c r="AR237" s="1">
        <v>3461</v>
      </c>
      <c r="AS237" s="1">
        <f t="shared" si="65"/>
        <v>4690</v>
      </c>
      <c r="AT237" s="1">
        <f t="shared" si="66"/>
        <v>5276.25</v>
      </c>
      <c r="AU237" s="1">
        <v>519</v>
      </c>
      <c r="BB237" s="1"/>
      <c r="BC237" s="1"/>
      <c r="BD237" s="1"/>
      <c r="BE237" s="1"/>
      <c r="BF237" s="1"/>
      <c r="BG237" s="1">
        <f t="shared" si="75"/>
        <v>11725</v>
      </c>
      <c r="BH237" s="1">
        <v>3461</v>
      </c>
      <c r="BI237" s="1">
        <f t="shared" si="68"/>
        <v>4690</v>
      </c>
      <c r="BJ237" s="1">
        <f t="shared" si="69"/>
        <v>5276.25</v>
      </c>
      <c r="BK237" s="1">
        <f t="shared" si="64"/>
        <v>271.52250000000004</v>
      </c>
      <c r="BR237" s="1"/>
      <c r="BS237" s="1"/>
      <c r="BT237" s="1"/>
      <c r="BU237" s="1"/>
      <c r="BV237" s="1"/>
      <c r="BW237" s="1">
        <f t="shared" si="71"/>
        <v>23400</v>
      </c>
      <c r="BX237" s="1">
        <v>1091</v>
      </c>
      <c r="BY237" s="1">
        <v>2104</v>
      </c>
      <c r="BZ237" s="1">
        <v>0</v>
      </c>
      <c r="CG237" s="1"/>
      <c r="CH237" s="1"/>
      <c r="CI237" s="1"/>
      <c r="CJ237" s="1"/>
      <c r="CK237" s="1"/>
      <c r="CL237" s="1">
        <f t="shared" si="70"/>
        <v>23400</v>
      </c>
      <c r="CM237" s="1">
        <f t="shared" si="73"/>
        <v>1020.566</v>
      </c>
      <c r="CN237" s="1">
        <v>2104</v>
      </c>
      <c r="CO237" s="1">
        <v>0</v>
      </c>
    </row>
    <row r="238" spans="1:93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>
        <f t="shared" si="74"/>
        <v>11775</v>
      </c>
      <c r="AR238" s="1">
        <v>3461</v>
      </c>
      <c r="AS238" s="1">
        <f t="shared" si="65"/>
        <v>4710</v>
      </c>
      <c r="AT238" s="1">
        <f t="shared" si="66"/>
        <v>5298.75</v>
      </c>
      <c r="AU238" s="1">
        <v>519</v>
      </c>
      <c r="BB238" s="1"/>
      <c r="BC238" s="1"/>
      <c r="BD238" s="1"/>
      <c r="BE238" s="1"/>
      <c r="BF238" s="1"/>
      <c r="BG238" s="1">
        <f t="shared" si="75"/>
        <v>11775</v>
      </c>
      <c r="BH238" s="1">
        <v>3461</v>
      </c>
      <c r="BI238" s="1">
        <f t="shared" si="68"/>
        <v>4710</v>
      </c>
      <c r="BJ238" s="1">
        <f t="shared" si="69"/>
        <v>5298.75</v>
      </c>
      <c r="BK238" s="1">
        <f aca="true" t="shared" si="76" ref="BK238:BK301">519-((BG238-8490)*0.0765)</f>
        <v>267.6975</v>
      </c>
      <c r="BR238" s="1"/>
      <c r="BS238" s="1"/>
      <c r="BT238" s="1"/>
      <c r="BU238" s="1"/>
      <c r="BV238" s="1"/>
      <c r="BW238" s="1">
        <f t="shared" si="71"/>
        <v>23500</v>
      </c>
      <c r="BX238" s="1">
        <v>1091</v>
      </c>
      <c r="BY238" s="1">
        <v>2104</v>
      </c>
      <c r="BZ238" s="1">
        <v>0</v>
      </c>
      <c r="CG238" s="1"/>
      <c r="CH238" s="1"/>
      <c r="CI238" s="1"/>
      <c r="CJ238" s="1"/>
      <c r="CK238" s="1"/>
      <c r="CL238" s="1">
        <f t="shared" si="70"/>
        <v>23500</v>
      </c>
      <c r="CM238" s="1">
        <f t="shared" si="73"/>
        <v>1014.546</v>
      </c>
      <c r="CN238" s="1">
        <v>2104</v>
      </c>
      <c r="CO238" s="1">
        <v>0</v>
      </c>
    </row>
    <row r="239" spans="1:93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>
        <f t="shared" si="74"/>
        <v>11825</v>
      </c>
      <c r="AR239" s="1">
        <v>3461</v>
      </c>
      <c r="AS239" s="1">
        <f t="shared" si="65"/>
        <v>4730</v>
      </c>
      <c r="AT239" s="1">
        <f t="shared" si="66"/>
        <v>5321.25</v>
      </c>
      <c r="AU239" s="1">
        <v>519</v>
      </c>
      <c r="BB239" s="1"/>
      <c r="BC239" s="1"/>
      <c r="BD239" s="1"/>
      <c r="BE239" s="1"/>
      <c r="BF239" s="1"/>
      <c r="BG239" s="1">
        <f t="shared" si="75"/>
        <v>11825</v>
      </c>
      <c r="BH239" s="1">
        <v>3461</v>
      </c>
      <c r="BI239" s="1">
        <f t="shared" si="68"/>
        <v>4730</v>
      </c>
      <c r="BJ239" s="1">
        <f t="shared" si="69"/>
        <v>5321.25</v>
      </c>
      <c r="BK239" s="1">
        <f t="shared" si="76"/>
        <v>263.8725</v>
      </c>
      <c r="BR239" s="1"/>
      <c r="BS239" s="1"/>
      <c r="BT239" s="1"/>
      <c r="BU239" s="1"/>
      <c r="BV239" s="1"/>
      <c r="BW239" s="1">
        <f t="shared" si="71"/>
        <v>23600</v>
      </c>
      <c r="BX239" s="1">
        <v>1091</v>
      </c>
      <c r="BY239" s="1">
        <v>2104</v>
      </c>
      <c r="BZ239" s="1">
        <v>0</v>
      </c>
      <c r="CG239" s="1"/>
      <c r="CH239" s="1"/>
      <c r="CI239" s="1"/>
      <c r="CJ239" s="1"/>
      <c r="CK239" s="1"/>
      <c r="CL239" s="1">
        <f t="shared" si="70"/>
        <v>23600</v>
      </c>
      <c r="CM239" s="1">
        <f t="shared" si="73"/>
        <v>1008.5260000000001</v>
      </c>
      <c r="CN239" s="1">
        <v>2104</v>
      </c>
      <c r="CO239" s="1">
        <v>0</v>
      </c>
    </row>
    <row r="240" spans="1:93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>
        <f t="shared" si="74"/>
        <v>11875</v>
      </c>
      <c r="AR240" s="1">
        <v>3461</v>
      </c>
      <c r="AS240" s="1">
        <f t="shared" si="65"/>
        <v>4750</v>
      </c>
      <c r="AT240" s="1">
        <f t="shared" si="66"/>
        <v>5343.75</v>
      </c>
      <c r="AU240" s="1">
        <v>519</v>
      </c>
      <c r="BB240" s="1"/>
      <c r="BC240" s="1"/>
      <c r="BD240" s="1"/>
      <c r="BE240" s="1"/>
      <c r="BF240" s="1"/>
      <c r="BG240" s="1">
        <f t="shared" si="75"/>
        <v>11875</v>
      </c>
      <c r="BH240" s="1">
        <v>3461</v>
      </c>
      <c r="BI240" s="1">
        <f t="shared" si="68"/>
        <v>4750</v>
      </c>
      <c r="BJ240" s="1">
        <f t="shared" si="69"/>
        <v>5343.75</v>
      </c>
      <c r="BK240" s="1">
        <f t="shared" si="76"/>
        <v>260.0475</v>
      </c>
      <c r="BR240" s="1"/>
      <c r="BS240" s="1"/>
      <c r="BT240" s="1"/>
      <c r="BU240" s="1"/>
      <c r="BV240" s="1"/>
      <c r="BW240" s="1">
        <f t="shared" si="71"/>
        <v>23700</v>
      </c>
      <c r="BX240" s="1">
        <v>1091</v>
      </c>
      <c r="BY240" s="1">
        <v>2104</v>
      </c>
      <c r="BZ240" s="1">
        <v>0</v>
      </c>
      <c r="CG240" s="1"/>
      <c r="CH240" s="1"/>
      <c r="CI240" s="1"/>
      <c r="CJ240" s="1"/>
      <c r="CK240" s="1"/>
      <c r="CL240" s="1">
        <f t="shared" si="70"/>
        <v>23700</v>
      </c>
      <c r="CM240" s="1">
        <f t="shared" si="73"/>
        <v>1002.506</v>
      </c>
      <c r="CN240" s="1">
        <v>2104</v>
      </c>
      <c r="CO240" s="1">
        <v>0</v>
      </c>
    </row>
    <row r="241" spans="1:93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>
        <f t="shared" si="74"/>
        <v>11925</v>
      </c>
      <c r="AR241" s="1">
        <v>3461</v>
      </c>
      <c r="AS241" s="1">
        <f t="shared" si="65"/>
        <v>4770</v>
      </c>
      <c r="AT241" s="1">
        <f t="shared" si="66"/>
        <v>5366.25</v>
      </c>
      <c r="AU241" s="1">
        <v>519</v>
      </c>
      <c r="BB241" s="1"/>
      <c r="BC241" s="1"/>
      <c r="BD241" s="1"/>
      <c r="BE241" s="1"/>
      <c r="BF241" s="1"/>
      <c r="BG241" s="1">
        <f t="shared" si="75"/>
        <v>11925</v>
      </c>
      <c r="BH241" s="1">
        <v>3461</v>
      </c>
      <c r="BI241" s="1">
        <f t="shared" si="68"/>
        <v>4770</v>
      </c>
      <c r="BJ241" s="1">
        <f t="shared" si="69"/>
        <v>5366.25</v>
      </c>
      <c r="BK241" s="1">
        <f t="shared" si="76"/>
        <v>256.2225</v>
      </c>
      <c r="BR241" s="1"/>
      <c r="BS241" s="1"/>
      <c r="BT241" s="1"/>
      <c r="BU241" s="1"/>
      <c r="BV241" s="1"/>
      <c r="BW241" s="1">
        <f t="shared" si="71"/>
        <v>23800</v>
      </c>
      <c r="BX241" s="1">
        <v>1091</v>
      </c>
      <c r="BY241" s="1">
        <v>2104</v>
      </c>
      <c r="BZ241" s="1">
        <v>0</v>
      </c>
      <c r="CG241" s="1"/>
      <c r="CH241" s="1"/>
      <c r="CI241" s="1"/>
      <c r="CJ241" s="1"/>
      <c r="CK241" s="1"/>
      <c r="CL241" s="1">
        <f t="shared" si="70"/>
        <v>23800</v>
      </c>
      <c r="CM241" s="1">
        <f t="shared" si="73"/>
        <v>996.486</v>
      </c>
      <c r="CN241" s="1">
        <v>2104</v>
      </c>
      <c r="CO241" s="1">
        <v>0</v>
      </c>
    </row>
    <row r="242" spans="1:93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>
        <f t="shared" si="74"/>
        <v>11975</v>
      </c>
      <c r="AR242" s="1">
        <v>3461</v>
      </c>
      <c r="AS242" s="1">
        <f t="shared" si="65"/>
        <v>4790</v>
      </c>
      <c r="AT242" s="1">
        <f t="shared" si="66"/>
        <v>5388.75</v>
      </c>
      <c r="AU242" s="1">
        <v>519</v>
      </c>
      <c r="BB242" s="1"/>
      <c r="BC242" s="1"/>
      <c r="BD242" s="1"/>
      <c r="BE242" s="1"/>
      <c r="BF242" s="1"/>
      <c r="BG242" s="1">
        <f t="shared" si="75"/>
        <v>11975</v>
      </c>
      <c r="BH242" s="1">
        <v>3461</v>
      </c>
      <c r="BI242" s="1">
        <f t="shared" si="68"/>
        <v>4790</v>
      </c>
      <c r="BJ242" s="1">
        <f t="shared" si="69"/>
        <v>5388.75</v>
      </c>
      <c r="BK242" s="1">
        <f t="shared" si="76"/>
        <v>252.39749999999998</v>
      </c>
      <c r="BR242" s="1"/>
      <c r="BS242" s="1"/>
      <c r="BT242" s="1"/>
      <c r="BU242" s="1"/>
      <c r="BV242" s="1"/>
      <c r="BW242" s="1">
        <f t="shared" si="71"/>
        <v>23900</v>
      </c>
      <c r="BX242" s="1">
        <v>1091</v>
      </c>
      <c r="BY242" s="1">
        <v>2104</v>
      </c>
      <c r="BZ242" s="1">
        <v>0</v>
      </c>
      <c r="CG242" s="1"/>
      <c r="CH242" s="1"/>
      <c r="CI242" s="1"/>
      <c r="CJ242" s="1"/>
      <c r="CK242" s="1"/>
      <c r="CL242" s="1">
        <f t="shared" si="70"/>
        <v>23900</v>
      </c>
      <c r="CM242" s="1">
        <f t="shared" si="73"/>
        <v>990.466</v>
      </c>
      <c r="CN242" s="1">
        <v>2104</v>
      </c>
      <c r="CO242" s="1">
        <v>0</v>
      </c>
    </row>
    <row r="243" spans="1:93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>
        <f t="shared" si="74"/>
        <v>12025</v>
      </c>
      <c r="AR243" s="1">
        <v>3461</v>
      </c>
      <c r="AS243" s="1">
        <f t="shared" si="65"/>
        <v>4810</v>
      </c>
      <c r="AT243" s="1">
        <f t="shared" si="66"/>
        <v>5411.25</v>
      </c>
      <c r="AU243" s="1">
        <v>519</v>
      </c>
      <c r="BB243" s="1"/>
      <c r="BC243" s="1"/>
      <c r="BD243" s="1"/>
      <c r="BE243" s="1"/>
      <c r="BF243" s="1"/>
      <c r="BG243" s="1">
        <f t="shared" si="75"/>
        <v>12025</v>
      </c>
      <c r="BH243" s="1">
        <v>3461</v>
      </c>
      <c r="BI243" s="1">
        <f t="shared" si="68"/>
        <v>4810</v>
      </c>
      <c r="BJ243" s="1">
        <f t="shared" si="69"/>
        <v>5411.25</v>
      </c>
      <c r="BK243" s="1">
        <f t="shared" si="76"/>
        <v>248.5725</v>
      </c>
      <c r="BR243" s="1"/>
      <c r="BS243" s="1"/>
      <c r="BT243" s="1"/>
      <c r="BU243" s="1"/>
      <c r="BV243" s="1"/>
      <c r="BW243" s="1">
        <f t="shared" si="71"/>
        <v>24000</v>
      </c>
      <c r="BX243" s="1">
        <v>1091</v>
      </c>
      <c r="BY243" s="1">
        <v>2104</v>
      </c>
      <c r="BZ243" s="1">
        <v>0</v>
      </c>
      <c r="CG243" s="1"/>
      <c r="CH243" s="1"/>
      <c r="CI243" s="1"/>
      <c r="CJ243" s="1"/>
      <c r="CK243" s="1"/>
      <c r="CL243" s="1">
        <f t="shared" si="70"/>
        <v>24000</v>
      </c>
      <c r="CM243" s="1">
        <f t="shared" si="73"/>
        <v>984.446</v>
      </c>
      <c r="CN243" s="1">
        <v>2104</v>
      </c>
      <c r="CO243" s="1">
        <v>0</v>
      </c>
    </row>
    <row r="244" spans="1:93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>
        <f t="shared" si="74"/>
        <v>12075</v>
      </c>
      <c r="AR244" s="1">
        <v>3461</v>
      </c>
      <c r="AS244" s="1">
        <f t="shared" si="65"/>
        <v>4830</v>
      </c>
      <c r="AT244" s="1">
        <f t="shared" si="66"/>
        <v>5433.75</v>
      </c>
      <c r="AU244" s="1">
        <v>519</v>
      </c>
      <c r="BB244" s="1"/>
      <c r="BC244" s="1"/>
      <c r="BD244" s="1"/>
      <c r="BE244" s="1"/>
      <c r="BF244" s="1"/>
      <c r="BG244" s="1">
        <f t="shared" si="75"/>
        <v>12075</v>
      </c>
      <c r="BH244" s="1">
        <v>3461</v>
      </c>
      <c r="BI244" s="1">
        <f t="shared" si="68"/>
        <v>4830</v>
      </c>
      <c r="BJ244" s="1">
        <f t="shared" si="69"/>
        <v>5433.75</v>
      </c>
      <c r="BK244" s="1">
        <f t="shared" si="76"/>
        <v>244.7475</v>
      </c>
      <c r="BR244" s="1"/>
      <c r="BS244" s="1"/>
      <c r="BT244" s="1"/>
      <c r="BU244" s="1"/>
      <c r="BV244" s="1"/>
      <c r="BW244" s="1">
        <f t="shared" si="71"/>
        <v>24100</v>
      </c>
      <c r="BX244" s="1">
        <v>1091</v>
      </c>
      <c r="BY244" s="1">
        <v>2104</v>
      </c>
      <c r="BZ244" s="1">
        <v>0</v>
      </c>
      <c r="CG244" s="1"/>
      <c r="CH244" s="1"/>
      <c r="CI244" s="1"/>
      <c r="CJ244" s="1"/>
      <c r="CK244" s="1"/>
      <c r="CL244" s="1">
        <f t="shared" si="70"/>
        <v>24100</v>
      </c>
      <c r="CM244" s="1">
        <f t="shared" si="73"/>
        <v>978.426</v>
      </c>
      <c r="CN244" s="1">
        <v>2104</v>
      </c>
      <c r="CO244" s="1">
        <v>0</v>
      </c>
    </row>
    <row r="245" spans="1:93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>
        <f t="shared" si="74"/>
        <v>12125</v>
      </c>
      <c r="AR245" s="1">
        <v>3461</v>
      </c>
      <c r="AS245" s="1">
        <f t="shared" si="65"/>
        <v>4850</v>
      </c>
      <c r="AT245" s="1">
        <f t="shared" si="66"/>
        <v>5456.25</v>
      </c>
      <c r="AU245" s="1">
        <v>519</v>
      </c>
      <c r="BB245" s="1"/>
      <c r="BC245" s="1"/>
      <c r="BD245" s="1"/>
      <c r="BE245" s="1"/>
      <c r="BF245" s="1"/>
      <c r="BG245" s="1">
        <f t="shared" si="75"/>
        <v>12125</v>
      </c>
      <c r="BH245" s="1">
        <v>3461</v>
      </c>
      <c r="BI245" s="1">
        <f t="shared" si="68"/>
        <v>4850</v>
      </c>
      <c r="BJ245" s="1">
        <f t="shared" si="69"/>
        <v>5456.25</v>
      </c>
      <c r="BK245" s="1">
        <f t="shared" si="76"/>
        <v>240.9225</v>
      </c>
      <c r="BR245" s="1"/>
      <c r="BS245" s="1"/>
      <c r="BT245" s="1"/>
      <c r="BU245" s="1"/>
      <c r="BV245" s="1"/>
      <c r="BW245" s="1">
        <f t="shared" si="71"/>
        <v>24200</v>
      </c>
      <c r="BX245" s="1">
        <v>1091</v>
      </c>
      <c r="BY245" s="1">
        <v>2104</v>
      </c>
      <c r="BZ245" s="1">
        <v>0</v>
      </c>
      <c r="CG245" s="1"/>
      <c r="CH245" s="1"/>
      <c r="CI245" s="1"/>
      <c r="CJ245" s="1"/>
      <c r="CK245" s="1"/>
      <c r="CL245" s="1">
        <f t="shared" si="70"/>
        <v>24200</v>
      </c>
      <c r="CM245" s="1">
        <f t="shared" si="73"/>
        <v>972.406</v>
      </c>
      <c r="CN245" s="1">
        <v>2104</v>
      </c>
      <c r="CO245" s="1">
        <v>0</v>
      </c>
    </row>
    <row r="246" spans="1:93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>
        <f t="shared" si="74"/>
        <v>12175</v>
      </c>
      <c r="AR246" s="1">
        <v>3461</v>
      </c>
      <c r="AS246" s="1">
        <f t="shared" si="65"/>
        <v>4870</v>
      </c>
      <c r="AT246" s="1">
        <f t="shared" si="66"/>
        <v>5478.75</v>
      </c>
      <c r="AU246" s="1">
        <v>519</v>
      </c>
      <c r="BB246" s="1"/>
      <c r="BC246" s="1"/>
      <c r="BD246" s="1"/>
      <c r="BE246" s="1"/>
      <c r="BF246" s="1"/>
      <c r="BG246" s="1">
        <f t="shared" si="75"/>
        <v>12175</v>
      </c>
      <c r="BH246" s="1">
        <v>3461</v>
      </c>
      <c r="BI246" s="1">
        <f t="shared" si="68"/>
        <v>4870</v>
      </c>
      <c r="BJ246" s="1">
        <f t="shared" si="69"/>
        <v>5478.75</v>
      </c>
      <c r="BK246" s="1">
        <f t="shared" si="76"/>
        <v>237.09750000000003</v>
      </c>
      <c r="BR246" s="1"/>
      <c r="BS246" s="1"/>
      <c r="BT246" s="1"/>
      <c r="BU246" s="1"/>
      <c r="BV246" s="1"/>
      <c r="BW246" s="1">
        <f t="shared" si="71"/>
        <v>24300</v>
      </c>
      <c r="BX246" s="1">
        <v>1091</v>
      </c>
      <c r="BY246" s="1">
        <v>2104</v>
      </c>
      <c r="BZ246" s="1">
        <v>0</v>
      </c>
      <c r="CG246" s="1"/>
      <c r="CH246" s="1"/>
      <c r="CI246" s="1"/>
      <c r="CJ246" s="1"/>
      <c r="CK246" s="1"/>
      <c r="CL246" s="1">
        <f t="shared" si="70"/>
        <v>24300</v>
      </c>
      <c r="CM246" s="1">
        <f t="shared" si="73"/>
        <v>966.386</v>
      </c>
      <c r="CN246" s="1">
        <v>2104</v>
      </c>
      <c r="CO246" s="1">
        <v>0</v>
      </c>
    </row>
    <row r="247" spans="1:93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>
        <f t="shared" si="74"/>
        <v>12225</v>
      </c>
      <c r="AR247" s="1">
        <v>3461</v>
      </c>
      <c r="AS247" s="1">
        <f t="shared" si="65"/>
        <v>4890</v>
      </c>
      <c r="AT247" s="1">
        <f t="shared" si="66"/>
        <v>5501.25</v>
      </c>
      <c r="AU247" s="1">
        <v>519</v>
      </c>
      <c r="BB247" s="1"/>
      <c r="BC247" s="1"/>
      <c r="BD247" s="1"/>
      <c r="BE247" s="1"/>
      <c r="BF247" s="1"/>
      <c r="BG247" s="1">
        <f t="shared" si="75"/>
        <v>12225</v>
      </c>
      <c r="BH247" s="1">
        <v>3461</v>
      </c>
      <c r="BI247" s="1">
        <f t="shared" si="68"/>
        <v>4890</v>
      </c>
      <c r="BJ247" s="1">
        <f t="shared" si="69"/>
        <v>5501.25</v>
      </c>
      <c r="BK247" s="1">
        <f t="shared" si="76"/>
        <v>233.27249999999998</v>
      </c>
      <c r="BR247" s="1"/>
      <c r="BS247" s="1"/>
      <c r="BT247" s="1"/>
      <c r="BU247" s="1"/>
      <c r="BV247" s="1"/>
      <c r="BW247" s="1">
        <f t="shared" si="71"/>
        <v>24400</v>
      </c>
      <c r="BX247" s="1">
        <v>1091</v>
      </c>
      <c r="BY247" s="1">
        <v>2104</v>
      </c>
      <c r="BZ247" s="1">
        <v>0</v>
      </c>
      <c r="CG247" s="1"/>
      <c r="CH247" s="1"/>
      <c r="CI247" s="1"/>
      <c r="CJ247" s="1"/>
      <c r="CK247" s="1"/>
      <c r="CL247" s="1">
        <f t="shared" si="70"/>
        <v>24400</v>
      </c>
      <c r="CM247" s="1">
        <f t="shared" si="73"/>
        <v>960.366</v>
      </c>
      <c r="CN247" s="1">
        <v>2104</v>
      </c>
      <c r="CO247" s="1">
        <v>0</v>
      </c>
    </row>
    <row r="248" spans="1:93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>
        <f t="shared" si="74"/>
        <v>12275</v>
      </c>
      <c r="AR248" s="1">
        <v>3461</v>
      </c>
      <c r="AS248" s="1">
        <f t="shared" si="65"/>
        <v>4910</v>
      </c>
      <c r="AT248" s="1">
        <f t="shared" si="66"/>
        <v>5523.75</v>
      </c>
      <c r="AU248" s="1">
        <v>519</v>
      </c>
      <c r="BB248" s="1"/>
      <c r="BC248" s="1"/>
      <c r="BD248" s="1"/>
      <c r="BE248" s="1"/>
      <c r="BF248" s="1"/>
      <c r="BG248" s="1">
        <f t="shared" si="75"/>
        <v>12275</v>
      </c>
      <c r="BH248" s="1">
        <v>3461</v>
      </c>
      <c r="BI248" s="1">
        <f t="shared" si="68"/>
        <v>4910</v>
      </c>
      <c r="BJ248" s="1">
        <f t="shared" si="69"/>
        <v>5523.75</v>
      </c>
      <c r="BK248" s="1">
        <f t="shared" si="76"/>
        <v>229.4475</v>
      </c>
      <c r="BR248" s="1"/>
      <c r="BS248" s="1"/>
      <c r="BT248" s="1"/>
      <c r="BU248" s="1"/>
      <c r="BV248" s="1"/>
      <c r="BW248" s="1">
        <f t="shared" si="71"/>
        <v>24500</v>
      </c>
      <c r="BX248" s="1">
        <v>1091</v>
      </c>
      <c r="BY248" s="1">
        <v>2104</v>
      </c>
      <c r="BZ248" s="1">
        <v>0</v>
      </c>
      <c r="CG248" s="1"/>
      <c r="CH248" s="1"/>
      <c r="CI248" s="1"/>
      <c r="CJ248" s="1"/>
      <c r="CK248" s="1"/>
      <c r="CL248" s="1">
        <f t="shared" si="70"/>
        <v>24500</v>
      </c>
      <c r="CM248" s="1">
        <f t="shared" si="73"/>
        <v>954.346</v>
      </c>
      <c r="CN248" s="1">
        <v>2104</v>
      </c>
      <c r="CO248" s="1">
        <v>0</v>
      </c>
    </row>
    <row r="249" spans="1:9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>
        <f t="shared" si="74"/>
        <v>12325</v>
      </c>
      <c r="AR249" s="1">
        <v>3461</v>
      </c>
      <c r="AS249" s="1">
        <f t="shared" si="65"/>
        <v>4930</v>
      </c>
      <c r="AT249" s="1">
        <f t="shared" si="66"/>
        <v>5546.25</v>
      </c>
      <c r="AU249" s="1">
        <v>519</v>
      </c>
      <c r="BB249" s="1"/>
      <c r="BC249" s="1"/>
      <c r="BD249" s="1"/>
      <c r="BE249" s="1"/>
      <c r="BF249" s="1"/>
      <c r="BG249" s="1">
        <f t="shared" si="75"/>
        <v>12325</v>
      </c>
      <c r="BH249" s="1">
        <v>3461</v>
      </c>
      <c r="BI249" s="1">
        <f t="shared" si="68"/>
        <v>4930</v>
      </c>
      <c r="BJ249" s="1">
        <f t="shared" si="69"/>
        <v>5546.25</v>
      </c>
      <c r="BK249" s="1">
        <f t="shared" si="76"/>
        <v>225.6225</v>
      </c>
      <c r="BR249" s="1"/>
      <c r="BS249" s="1"/>
      <c r="BT249" s="1"/>
      <c r="BU249" s="1"/>
      <c r="BV249" s="1"/>
      <c r="BW249" s="1">
        <f t="shared" si="71"/>
        <v>24600</v>
      </c>
      <c r="BX249" s="1">
        <v>1091</v>
      </c>
      <c r="BY249" s="1">
        <v>2104</v>
      </c>
      <c r="BZ249" s="1">
        <v>0</v>
      </c>
      <c r="CG249" s="1"/>
      <c r="CH249" s="1"/>
      <c r="CI249" s="1"/>
      <c r="CJ249" s="1"/>
      <c r="CK249" s="1"/>
      <c r="CL249" s="1">
        <f t="shared" si="70"/>
        <v>24600</v>
      </c>
      <c r="CM249" s="1">
        <f t="shared" si="73"/>
        <v>948.326</v>
      </c>
      <c r="CN249" s="1">
        <v>2104</v>
      </c>
      <c r="CO249" s="1">
        <v>0</v>
      </c>
    </row>
    <row r="250" spans="1:92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>
        <f t="shared" si="74"/>
        <v>12375</v>
      </c>
      <c r="AR250" s="1">
        <v>3461</v>
      </c>
      <c r="AS250" s="1">
        <f t="shared" si="65"/>
        <v>4950</v>
      </c>
      <c r="AT250" s="1">
        <f t="shared" si="66"/>
        <v>5568.75</v>
      </c>
      <c r="AU250" s="1">
        <v>519</v>
      </c>
      <c r="BB250" s="1"/>
      <c r="BC250" s="1"/>
      <c r="BD250" s="1"/>
      <c r="BE250" s="1"/>
      <c r="BF250" s="1"/>
      <c r="BG250" s="1">
        <f t="shared" si="75"/>
        <v>12375</v>
      </c>
      <c r="BH250" s="1">
        <v>3461</v>
      </c>
      <c r="BI250" s="1">
        <f t="shared" si="68"/>
        <v>4950</v>
      </c>
      <c r="BJ250" s="1">
        <f t="shared" si="69"/>
        <v>5568.75</v>
      </c>
      <c r="BK250" s="1">
        <f t="shared" si="76"/>
        <v>221.7975</v>
      </c>
      <c r="BR250" s="1"/>
      <c r="BS250" s="1"/>
      <c r="BT250" s="1"/>
      <c r="BU250" s="1"/>
      <c r="BV250" s="1"/>
      <c r="BW250" s="1">
        <f t="shared" si="71"/>
        <v>24700</v>
      </c>
      <c r="BX250" s="1">
        <v>1091</v>
      </c>
      <c r="BY250" s="1">
        <v>2104</v>
      </c>
      <c r="CG250" s="1"/>
      <c r="CH250" s="1"/>
      <c r="CI250" s="1"/>
      <c r="CJ250" s="1"/>
      <c r="CK250" s="1"/>
      <c r="CL250" s="1">
        <f t="shared" si="70"/>
        <v>24700</v>
      </c>
      <c r="CM250" s="1">
        <f t="shared" si="73"/>
        <v>942.306</v>
      </c>
      <c r="CN250" s="1">
        <v>2104</v>
      </c>
    </row>
    <row r="251" spans="1:92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>
        <f t="shared" si="74"/>
        <v>12425</v>
      </c>
      <c r="AR251" s="1">
        <v>3461</v>
      </c>
      <c r="AS251" s="1">
        <f t="shared" si="65"/>
        <v>4970</v>
      </c>
      <c r="AT251" s="1">
        <f t="shared" si="66"/>
        <v>5591.25</v>
      </c>
      <c r="AU251" s="1">
        <v>519</v>
      </c>
      <c r="BB251" s="1"/>
      <c r="BC251" s="1"/>
      <c r="BD251" s="1"/>
      <c r="BE251" s="1"/>
      <c r="BF251" s="1"/>
      <c r="BG251" s="1">
        <f t="shared" si="75"/>
        <v>12425</v>
      </c>
      <c r="BH251" s="1">
        <v>3461</v>
      </c>
      <c r="BI251" s="1">
        <f t="shared" si="68"/>
        <v>4970</v>
      </c>
      <c r="BJ251" s="1">
        <f t="shared" si="69"/>
        <v>5591.25</v>
      </c>
      <c r="BK251" s="1">
        <f t="shared" si="76"/>
        <v>217.97250000000003</v>
      </c>
      <c r="BR251" s="1"/>
      <c r="BS251" s="1"/>
      <c r="BT251" s="1"/>
      <c r="BU251" s="1"/>
      <c r="BV251" s="1"/>
      <c r="BW251" s="1">
        <f t="shared" si="71"/>
        <v>24800</v>
      </c>
      <c r="BX251" s="1">
        <v>1091</v>
      </c>
      <c r="BY251" s="1">
        <v>2104</v>
      </c>
      <c r="CG251" s="1"/>
      <c r="CH251" s="1"/>
      <c r="CI251" s="1"/>
      <c r="CJ251" s="1"/>
      <c r="CK251" s="1"/>
      <c r="CL251" s="1">
        <f t="shared" si="70"/>
        <v>24800</v>
      </c>
      <c r="CM251" s="1">
        <f t="shared" si="73"/>
        <v>936.2860000000001</v>
      </c>
      <c r="CN251" s="1">
        <v>2104</v>
      </c>
    </row>
    <row r="252" spans="1:92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>
        <f t="shared" si="74"/>
        <v>12475</v>
      </c>
      <c r="AR252" s="1">
        <v>3461</v>
      </c>
      <c r="AS252" s="1">
        <f t="shared" si="65"/>
        <v>4990</v>
      </c>
      <c r="AT252" s="1">
        <f t="shared" si="66"/>
        <v>5613.75</v>
      </c>
      <c r="AU252" s="1">
        <v>519</v>
      </c>
      <c r="BB252" s="1"/>
      <c r="BC252" s="1"/>
      <c r="BD252" s="1"/>
      <c r="BE252" s="1"/>
      <c r="BF252" s="1"/>
      <c r="BG252" s="1">
        <f t="shared" si="75"/>
        <v>12475</v>
      </c>
      <c r="BH252" s="1">
        <v>3461</v>
      </c>
      <c r="BI252" s="1">
        <f t="shared" si="68"/>
        <v>4990</v>
      </c>
      <c r="BJ252" s="1">
        <f t="shared" si="69"/>
        <v>5613.75</v>
      </c>
      <c r="BK252" s="1">
        <f t="shared" si="76"/>
        <v>214.14749999999998</v>
      </c>
      <c r="BR252" s="1"/>
      <c r="BS252" s="1"/>
      <c r="BT252" s="1"/>
      <c r="BU252" s="1"/>
      <c r="BV252" s="1"/>
      <c r="BW252" s="1">
        <f t="shared" si="71"/>
        <v>24900</v>
      </c>
      <c r="BX252" s="1">
        <v>1091</v>
      </c>
      <c r="BY252" s="1">
        <v>2104</v>
      </c>
      <c r="CG252" s="1"/>
      <c r="CH252" s="1"/>
      <c r="CI252" s="1"/>
      <c r="CJ252" s="1"/>
      <c r="CK252" s="1"/>
      <c r="CL252" s="1">
        <f t="shared" si="70"/>
        <v>24900</v>
      </c>
      <c r="CM252" s="1">
        <f t="shared" si="73"/>
        <v>930.2660000000001</v>
      </c>
      <c r="CN252" s="1">
        <v>2104</v>
      </c>
    </row>
    <row r="253" spans="1:92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>
        <f t="shared" si="74"/>
        <v>12525</v>
      </c>
      <c r="AR253" s="1">
        <v>3461</v>
      </c>
      <c r="AS253" s="1">
        <f t="shared" si="65"/>
        <v>5010</v>
      </c>
      <c r="AT253" s="1">
        <f t="shared" si="66"/>
        <v>5636.25</v>
      </c>
      <c r="AU253" s="1">
        <v>519</v>
      </c>
      <c r="AV253" t="s">
        <v>176</v>
      </c>
      <c r="BB253" s="1"/>
      <c r="BC253" s="1"/>
      <c r="BD253" s="1"/>
      <c r="BE253" s="1"/>
      <c r="BF253" s="1"/>
      <c r="BG253" s="1">
        <f t="shared" si="75"/>
        <v>12525</v>
      </c>
      <c r="BH253" s="1">
        <v>3461</v>
      </c>
      <c r="BI253" s="1">
        <f t="shared" si="68"/>
        <v>5010</v>
      </c>
      <c r="BJ253" s="1">
        <f t="shared" si="69"/>
        <v>5636.25</v>
      </c>
      <c r="BK253" s="1">
        <f t="shared" si="76"/>
        <v>210.3225</v>
      </c>
      <c r="BR253" s="1"/>
      <c r="BS253" s="1"/>
      <c r="BT253" s="1"/>
      <c r="BU253" s="1"/>
      <c r="BV253" s="1"/>
      <c r="BW253" s="1">
        <f t="shared" si="71"/>
        <v>25000</v>
      </c>
      <c r="BX253" s="1">
        <v>1091</v>
      </c>
      <c r="BY253" s="1">
        <v>2104</v>
      </c>
      <c r="CG253" s="1"/>
      <c r="CH253" s="1"/>
      <c r="CI253" s="1"/>
      <c r="CJ253" s="1"/>
      <c r="CK253" s="1"/>
      <c r="CL253" s="1">
        <f t="shared" si="70"/>
        <v>25000</v>
      </c>
      <c r="CM253" s="1">
        <f t="shared" si="73"/>
        <v>924.246</v>
      </c>
      <c r="CN253" s="1">
        <v>2104</v>
      </c>
    </row>
    <row r="254" spans="1:92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>
        <f t="shared" si="74"/>
        <v>12575</v>
      </c>
      <c r="AR254" s="1">
        <v>3461</v>
      </c>
      <c r="AS254" s="1">
        <f t="shared" si="65"/>
        <v>5030</v>
      </c>
      <c r="AT254" s="1">
        <f t="shared" si="66"/>
        <v>5658.75</v>
      </c>
      <c r="AU254" s="1">
        <v>519</v>
      </c>
      <c r="BB254" s="1"/>
      <c r="BC254" s="1"/>
      <c r="BD254" s="1"/>
      <c r="BE254" s="1"/>
      <c r="BF254" s="1"/>
      <c r="BG254" s="1">
        <f t="shared" si="75"/>
        <v>12575</v>
      </c>
      <c r="BH254" s="1">
        <v>3461</v>
      </c>
      <c r="BI254" s="1">
        <f t="shared" si="68"/>
        <v>5030</v>
      </c>
      <c r="BJ254" s="1">
        <f t="shared" si="69"/>
        <v>5658.75</v>
      </c>
      <c r="BK254" s="1">
        <f t="shared" si="76"/>
        <v>206.4975</v>
      </c>
      <c r="BR254" s="1"/>
      <c r="BS254" s="1"/>
      <c r="BT254" s="1"/>
      <c r="BU254" s="1"/>
      <c r="BV254" s="1"/>
      <c r="BW254" s="1">
        <f t="shared" si="71"/>
        <v>25100</v>
      </c>
      <c r="BX254" s="1">
        <v>1091</v>
      </c>
      <c r="BY254" s="1">
        <v>2104</v>
      </c>
      <c r="CG254" s="1"/>
      <c r="CH254" s="1"/>
      <c r="CI254" s="1"/>
      <c r="CJ254" s="1"/>
      <c r="CK254" s="1"/>
      <c r="CL254" s="1">
        <f t="shared" si="70"/>
        <v>25100</v>
      </c>
      <c r="CM254" s="1">
        <f t="shared" si="73"/>
        <v>918.226</v>
      </c>
      <c r="CN254" s="1">
        <v>2104</v>
      </c>
    </row>
    <row r="255" spans="1:92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>
        <f t="shared" si="74"/>
        <v>12625</v>
      </c>
      <c r="AR255" s="1">
        <v>3461</v>
      </c>
      <c r="AS255" s="1">
        <f t="shared" si="65"/>
        <v>5050</v>
      </c>
      <c r="AT255" s="1">
        <f t="shared" si="66"/>
        <v>5681.25</v>
      </c>
      <c r="AU255" s="1">
        <v>519</v>
      </c>
      <c r="BB255" s="1"/>
      <c r="BC255" s="1"/>
      <c r="BD255" s="1"/>
      <c r="BE255" s="1"/>
      <c r="BF255" s="1"/>
      <c r="BG255" s="1">
        <f t="shared" si="75"/>
        <v>12625</v>
      </c>
      <c r="BH255" s="1">
        <v>3461</v>
      </c>
      <c r="BI255" s="1">
        <f t="shared" si="68"/>
        <v>5050</v>
      </c>
      <c r="BJ255" s="1">
        <f t="shared" si="69"/>
        <v>5681.25</v>
      </c>
      <c r="BK255" s="1">
        <f t="shared" si="76"/>
        <v>202.6725</v>
      </c>
      <c r="BR255" s="1"/>
      <c r="BS255" s="1"/>
      <c r="BT255" s="1"/>
      <c r="BU255" s="1"/>
      <c r="BV255" s="1"/>
      <c r="BW255" s="1">
        <f t="shared" si="71"/>
        <v>25200</v>
      </c>
      <c r="BX255" s="1">
        <v>1091</v>
      </c>
      <c r="BY255" s="1">
        <v>2104</v>
      </c>
      <c r="CG255" s="1"/>
      <c r="CH255" s="1"/>
      <c r="CI255" s="1"/>
      <c r="CJ255" s="1"/>
      <c r="CK255" s="1"/>
      <c r="CL255" s="1">
        <f t="shared" si="70"/>
        <v>25200</v>
      </c>
      <c r="CM255" s="1">
        <f t="shared" si="73"/>
        <v>912.206</v>
      </c>
      <c r="CN255" s="1">
        <v>2104</v>
      </c>
    </row>
    <row r="256" spans="1:92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>
        <f t="shared" si="74"/>
        <v>12675</v>
      </c>
      <c r="AR256" s="1">
        <v>3461</v>
      </c>
      <c r="AS256" s="1">
        <f t="shared" si="65"/>
        <v>5070</v>
      </c>
      <c r="AT256" s="1">
        <f t="shared" si="66"/>
        <v>5703.75</v>
      </c>
      <c r="AU256" s="1">
        <v>519</v>
      </c>
      <c r="BB256" s="1"/>
      <c r="BC256" s="1"/>
      <c r="BD256" s="1"/>
      <c r="BE256" s="1"/>
      <c r="BF256" s="1"/>
      <c r="BG256" s="1">
        <f t="shared" si="75"/>
        <v>12675</v>
      </c>
      <c r="BH256" s="1">
        <v>3461</v>
      </c>
      <c r="BI256" s="1">
        <f t="shared" si="68"/>
        <v>5070</v>
      </c>
      <c r="BJ256" s="1">
        <f t="shared" si="69"/>
        <v>5703.75</v>
      </c>
      <c r="BK256" s="1">
        <f t="shared" si="76"/>
        <v>198.84750000000003</v>
      </c>
      <c r="BR256" s="1"/>
      <c r="BS256" s="1"/>
      <c r="BT256" s="1"/>
      <c r="BU256" s="1"/>
      <c r="BV256" s="1"/>
      <c r="BW256" s="1">
        <f t="shared" si="71"/>
        <v>25300</v>
      </c>
      <c r="BX256" s="1">
        <v>1091</v>
      </c>
      <c r="BY256" s="1">
        <v>2104</v>
      </c>
      <c r="CG256" s="1"/>
      <c r="CH256" s="1"/>
      <c r="CI256" s="1"/>
      <c r="CJ256" s="1"/>
      <c r="CK256" s="1"/>
      <c r="CL256" s="1">
        <f t="shared" si="70"/>
        <v>25300</v>
      </c>
      <c r="CM256" s="1">
        <f t="shared" si="73"/>
        <v>906.186</v>
      </c>
      <c r="CN256" s="1">
        <v>2104</v>
      </c>
    </row>
    <row r="257" spans="1:92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>
        <f t="shared" si="74"/>
        <v>12725</v>
      </c>
      <c r="AR257" s="1">
        <v>3461</v>
      </c>
      <c r="AS257" s="1">
        <f t="shared" si="65"/>
        <v>5090</v>
      </c>
      <c r="AT257" s="1">
        <f t="shared" si="66"/>
        <v>5726.25</v>
      </c>
      <c r="AU257" s="1">
        <v>519</v>
      </c>
      <c r="BB257" s="1"/>
      <c r="BC257" s="1"/>
      <c r="BD257" s="1"/>
      <c r="BE257" s="1"/>
      <c r="BF257" s="1"/>
      <c r="BG257" s="1">
        <f t="shared" si="75"/>
        <v>12725</v>
      </c>
      <c r="BH257" s="1">
        <v>3461</v>
      </c>
      <c r="BI257" s="1">
        <f t="shared" si="68"/>
        <v>5090</v>
      </c>
      <c r="BJ257" s="1">
        <f t="shared" si="69"/>
        <v>5726.25</v>
      </c>
      <c r="BK257" s="1">
        <f t="shared" si="76"/>
        <v>195.02249999999998</v>
      </c>
      <c r="BR257" s="1"/>
      <c r="BS257" s="1"/>
      <c r="BT257" s="1"/>
      <c r="BU257" s="1"/>
      <c r="BV257" s="1"/>
      <c r="BW257" s="1">
        <f t="shared" si="71"/>
        <v>25400</v>
      </c>
      <c r="BX257" s="1">
        <v>1091</v>
      </c>
      <c r="BY257" s="1">
        <v>2104</v>
      </c>
      <c r="CG257" s="1"/>
      <c r="CH257" s="1"/>
      <c r="CI257" s="1"/>
      <c r="CJ257" s="1"/>
      <c r="CK257" s="1"/>
      <c r="CL257" s="1">
        <f t="shared" si="70"/>
        <v>25400</v>
      </c>
      <c r="CM257" s="1">
        <f t="shared" si="73"/>
        <v>900.1659999999999</v>
      </c>
      <c r="CN257" s="1">
        <v>2104</v>
      </c>
    </row>
    <row r="258" spans="1:92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>
        <f t="shared" si="74"/>
        <v>12775</v>
      </c>
      <c r="AR258" s="1">
        <v>3461</v>
      </c>
      <c r="AS258" s="1">
        <f t="shared" si="65"/>
        <v>5110</v>
      </c>
      <c r="AT258" s="1">
        <f t="shared" si="66"/>
        <v>5748.75</v>
      </c>
      <c r="AU258" s="1">
        <v>519</v>
      </c>
      <c r="BB258" s="1"/>
      <c r="BC258" s="1"/>
      <c r="BD258" s="1"/>
      <c r="BE258" s="1"/>
      <c r="BF258" s="1"/>
      <c r="BG258" s="1">
        <f t="shared" si="75"/>
        <v>12775</v>
      </c>
      <c r="BH258" s="1">
        <v>3461</v>
      </c>
      <c r="BI258" s="1">
        <f t="shared" si="68"/>
        <v>5110</v>
      </c>
      <c r="BJ258" s="1">
        <f t="shared" si="69"/>
        <v>5748.75</v>
      </c>
      <c r="BK258" s="1">
        <f t="shared" si="76"/>
        <v>191.1975</v>
      </c>
      <c r="BR258" s="1"/>
      <c r="BS258" s="1"/>
      <c r="BT258" s="1"/>
      <c r="BU258" s="1"/>
      <c r="BV258" s="1"/>
      <c r="BW258" s="1">
        <f t="shared" si="71"/>
        <v>25500</v>
      </c>
      <c r="BX258" s="1">
        <v>1091</v>
      </c>
      <c r="BY258" s="1">
        <v>2104</v>
      </c>
      <c r="CG258" s="1"/>
      <c r="CH258" s="1"/>
      <c r="CI258" s="1"/>
      <c r="CJ258" s="1"/>
      <c r="CK258" s="1"/>
      <c r="CL258" s="1">
        <f t="shared" si="70"/>
        <v>25500</v>
      </c>
      <c r="CM258" s="1">
        <f aca="true" t="shared" si="77" ref="CM258:CM289">1091-(CL258-22230)*0.0602</f>
        <v>894.146</v>
      </c>
      <c r="CN258" s="1">
        <v>2104</v>
      </c>
    </row>
    <row r="259" spans="1:92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>
        <f t="shared" si="74"/>
        <v>12825</v>
      </c>
      <c r="AR259" s="1">
        <v>3461</v>
      </c>
      <c r="AS259" s="1">
        <f t="shared" si="65"/>
        <v>5130</v>
      </c>
      <c r="AT259" s="1">
        <f t="shared" si="66"/>
        <v>5771.25</v>
      </c>
      <c r="AU259" s="1">
        <v>519</v>
      </c>
      <c r="BB259" s="1"/>
      <c r="BC259" s="1"/>
      <c r="BD259" s="1"/>
      <c r="BE259" s="1"/>
      <c r="BF259" s="1"/>
      <c r="BG259" s="1">
        <f t="shared" si="75"/>
        <v>12825</v>
      </c>
      <c r="BH259" s="1">
        <v>3461</v>
      </c>
      <c r="BI259" s="1">
        <f t="shared" si="68"/>
        <v>5130</v>
      </c>
      <c r="BJ259" s="1">
        <f t="shared" si="69"/>
        <v>5771.25</v>
      </c>
      <c r="BK259" s="1">
        <f t="shared" si="76"/>
        <v>187.3725</v>
      </c>
      <c r="BR259" s="1"/>
      <c r="BS259" s="1"/>
      <c r="BT259" s="1"/>
      <c r="BU259" s="1"/>
      <c r="BV259" s="1"/>
      <c r="BW259" s="1">
        <f t="shared" si="71"/>
        <v>25600</v>
      </c>
      <c r="BX259" s="1">
        <v>1091</v>
      </c>
      <c r="BY259" s="1">
        <v>2104</v>
      </c>
      <c r="CG259" s="1"/>
      <c r="CH259" s="1"/>
      <c r="CI259" s="1"/>
      <c r="CJ259" s="1"/>
      <c r="CK259" s="1"/>
      <c r="CL259" s="1">
        <f t="shared" si="70"/>
        <v>25600</v>
      </c>
      <c r="CM259" s="1">
        <f t="shared" si="77"/>
        <v>888.126</v>
      </c>
      <c r="CN259" s="1">
        <v>2104</v>
      </c>
    </row>
    <row r="260" spans="1:92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>
        <f t="shared" si="74"/>
        <v>12875</v>
      </c>
      <c r="AR260" s="1">
        <v>3461</v>
      </c>
      <c r="AS260" s="1">
        <f aca="true" t="shared" si="78" ref="AS260:AS288">(AQ260)*0.4</f>
        <v>5150</v>
      </c>
      <c r="AT260" s="1">
        <f aca="true" t="shared" si="79" ref="AT260:AT288">(AQ260)*0.45</f>
        <v>5793.75</v>
      </c>
      <c r="AU260" s="1">
        <v>519</v>
      </c>
      <c r="BB260" s="1"/>
      <c r="BC260" s="1"/>
      <c r="BD260" s="1"/>
      <c r="BE260" s="1"/>
      <c r="BF260" s="1"/>
      <c r="BG260" s="1">
        <f t="shared" si="75"/>
        <v>12875</v>
      </c>
      <c r="BH260" s="1">
        <v>3461</v>
      </c>
      <c r="BI260" s="1">
        <f aca="true" t="shared" si="80" ref="BI260:BI288">(BG260)*0.4</f>
        <v>5150</v>
      </c>
      <c r="BJ260" s="1">
        <f aca="true" t="shared" si="81" ref="BJ260:BJ288">(BG260)*0.45</f>
        <v>5793.75</v>
      </c>
      <c r="BK260" s="1">
        <f t="shared" si="76"/>
        <v>183.5475</v>
      </c>
      <c r="BR260" s="1"/>
      <c r="BS260" s="1"/>
      <c r="BT260" s="1"/>
      <c r="BU260" s="1"/>
      <c r="BV260" s="1"/>
      <c r="BW260" s="1">
        <f t="shared" si="71"/>
        <v>25700</v>
      </c>
      <c r="BX260" s="1">
        <v>1091</v>
      </c>
      <c r="BY260" s="1">
        <v>2104</v>
      </c>
      <c r="CG260" s="1"/>
      <c r="CH260" s="1"/>
      <c r="CI260" s="1"/>
      <c r="CJ260" s="1"/>
      <c r="CK260" s="1"/>
      <c r="CL260" s="1">
        <f t="shared" si="70"/>
        <v>25700</v>
      </c>
      <c r="CM260" s="1">
        <f t="shared" si="77"/>
        <v>882.106</v>
      </c>
      <c r="CN260" s="1">
        <v>2104</v>
      </c>
    </row>
    <row r="261" spans="1:92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>
        <f t="shared" si="74"/>
        <v>12925</v>
      </c>
      <c r="AR261" s="1">
        <v>3461</v>
      </c>
      <c r="AS261" s="1">
        <f t="shared" si="78"/>
        <v>5170</v>
      </c>
      <c r="AT261" s="1">
        <f t="shared" si="79"/>
        <v>5816.25</v>
      </c>
      <c r="AU261" s="1">
        <v>519</v>
      </c>
      <c r="BB261" s="1"/>
      <c r="BC261" s="1"/>
      <c r="BD261" s="1"/>
      <c r="BE261" s="1"/>
      <c r="BF261" s="1"/>
      <c r="BG261" s="1">
        <f t="shared" si="75"/>
        <v>12925</v>
      </c>
      <c r="BH261" s="1">
        <v>3461</v>
      </c>
      <c r="BI261" s="1">
        <f t="shared" si="80"/>
        <v>5170</v>
      </c>
      <c r="BJ261" s="1">
        <f t="shared" si="81"/>
        <v>5816.25</v>
      </c>
      <c r="BK261" s="1">
        <f t="shared" si="76"/>
        <v>179.72250000000003</v>
      </c>
      <c r="BR261" s="1"/>
      <c r="BS261" s="1"/>
      <c r="BT261" s="1"/>
      <c r="BU261" s="1"/>
      <c r="BV261" s="1"/>
      <c r="BW261" s="1">
        <f t="shared" si="71"/>
        <v>25800</v>
      </c>
      <c r="BX261" s="1">
        <v>1091</v>
      </c>
      <c r="BY261" s="1">
        <v>2104</v>
      </c>
      <c r="CG261" s="1"/>
      <c r="CH261" s="1"/>
      <c r="CI261" s="1"/>
      <c r="CJ261" s="1"/>
      <c r="CK261" s="1"/>
      <c r="CL261" s="1">
        <f aca="true" t="shared" si="82" ref="CL261:CL324">CL260+100</f>
        <v>25800</v>
      </c>
      <c r="CM261" s="1">
        <f t="shared" si="77"/>
        <v>876.086</v>
      </c>
      <c r="CN261" s="1">
        <v>2104</v>
      </c>
    </row>
    <row r="262" spans="1:92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>
        <f t="shared" si="74"/>
        <v>12975</v>
      </c>
      <c r="AR262" s="1">
        <v>3461</v>
      </c>
      <c r="AS262" s="1">
        <f t="shared" si="78"/>
        <v>5190</v>
      </c>
      <c r="AT262" s="1">
        <f t="shared" si="79"/>
        <v>5838.75</v>
      </c>
      <c r="AU262" s="1">
        <v>519</v>
      </c>
      <c r="BB262" s="1"/>
      <c r="BC262" s="1"/>
      <c r="BD262" s="1"/>
      <c r="BE262" s="1"/>
      <c r="BF262" s="1"/>
      <c r="BG262" s="1">
        <f t="shared" si="75"/>
        <v>12975</v>
      </c>
      <c r="BH262" s="1">
        <v>3461</v>
      </c>
      <c r="BI262" s="1">
        <f t="shared" si="80"/>
        <v>5190</v>
      </c>
      <c r="BJ262" s="1">
        <f t="shared" si="81"/>
        <v>5838.75</v>
      </c>
      <c r="BK262" s="1">
        <f t="shared" si="76"/>
        <v>175.89749999999998</v>
      </c>
      <c r="BR262" s="1"/>
      <c r="BS262" s="1"/>
      <c r="BT262" s="1"/>
      <c r="BU262" s="1"/>
      <c r="BV262" s="1"/>
      <c r="BW262" s="1">
        <f aca="true" t="shared" si="83" ref="BW262:BW325">BW261+100</f>
        <v>25900</v>
      </c>
      <c r="BX262" s="1">
        <v>1091</v>
      </c>
      <c r="BY262" s="1">
        <v>2104</v>
      </c>
      <c r="CG262" s="1"/>
      <c r="CH262" s="1"/>
      <c r="CI262" s="1"/>
      <c r="CJ262" s="1"/>
      <c r="CK262" s="1"/>
      <c r="CL262" s="1">
        <f t="shared" si="82"/>
        <v>25900</v>
      </c>
      <c r="CM262" s="1">
        <f t="shared" si="77"/>
        <v>870.066</v>
      </c>
      <c r="CN262" s="1">
        <v>2104</v>
      </c>
    </row>
    <row r="263" spans="1:92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>
        <f t="shared" si="74"/>
        <v>13025</v>
      </c>
      <c r="AR263" s="1">
        <v>3461</v>
      </c>
      <c r="AS263" s="1">
        <f t="shared" si="78"/>
        <v>5210</v>
      </c>
      <c r="AT263" s="1">
        <f t="shared" si="79"/>
        <v>5861.25</v>
      </c>
      <c r="AU263" s="1">
        <v>519</v>
      </c>
      <c r="BB263" s="1"/>
      <c r="BC263" s="1"/>
      <c r="BD263" s="1"/>
      <c r="BE263" s="1"/>
      <c r="BF263" s="1"/>
      <c r="BG263" s="1">
        <f t="shared" si="75"/>
        <v>13025</v>
      </c>
      <c r="BH263" s="1">
        <v>3461</v>
      </c>
      <c r="BI263" s="1">
        <f t="shared" si="80"/>
        <v>5210</v>
      </c>
      <c r="BJ263" s="1">
        <f t="shared" si="81"/>
        <v>5861.25</v>
      </c>
      <c r="BK263" s="1">
        <f t="shared" si="76"/>
        <v>172.0725</v>
      </c>
      <c r="BR263" s="1"/>
      <c r="BS263" s="1"/>
      <c r="BT263" s="1"/>
      <c r="BU263" s="1"/>
      <c r="BV263" s="1"/>
      <c r="BW263" s="1">
        <f t="shared" si="83"/>
        <v>26000</v>
      </c>
      <c r="BX263" s="1">
        <v>1091</v>
      </c>
      <c r="BY263" s="1">
        <v>2104</v>
      </c>
      <c r="CG263" s="1"/>
      <c r="CH263" s="1"/>
      <c r="CI263" s="1"/>
      <c r="CJ263" s="1"/>
      <c r="CK263" s="1"/>
      <c r="CL263" s="1">
        <f t="shared" si="82"/>
        <v>26000</v>
      </c>
      <c r="CM263" s="1">
        <f t="shared" si="77"/>
        <v>864.046</v>
      </c>
      <c r="CN263" s="1">
        <v>2104</v>
      </c>
    </row>
    <row r="264" spans="1:92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>
        <f t="shared" si="74"/>
        <v>13075</v>
      </c>
      <c r="AR264" s="1">
        <v>3461</v>
      </c>
      <c r="AS264" s="1">
        <f t="shared" si="78"/>
        <v>5230</v>
      </c>
      <c r="AT264" s="1">
        <f t="shared" si="79"/>
        <v>5883.75</v>
      </c>
      <c r="AU264" s="1">
        <v>519</v>
      </c>
      <c r="BB264" s="1"/>
      <c r="BC264" s="1"/>
      <c r="BD264" s="1"/>
      <c r="BE264" s="1"/>
      <c r="BF264" s="1"/>
      <c r="BG264" s="1">
        <f t="shared" si="75"/>
        <v>13075</v>
      </c>
      <c r="BH264" s="1">
        <v>3461</v>
      </c>
      <c r="BI264" s="1">
        <f t="shared" si="80"/>
        <v>5230</v>
      </c>
      <c r="BJ264" s="1">
        <f t="shared" si="81"/>
        <v>5883.75</v>
      </c>
      <c r="BK264" s="1">
        <f t="shared" si="76"/>
        <v>168.2475</v>
      </c>
      <c r="BR264" s="1"/>
      <c r="BS264" s="1"/>
      <c r="BT264" s="1"/>
      <c r="BU264" s="1"/>
      <c r="BV264" s="1"/>
      <c r="BW264" s="1">
        <f t="shared" si="83"/>
        <v>26100</v>
      </c>
      <c r="BX264" s="1">
        <v>1091</v>
      </c>
      <c r="BY264" s="1">
        <v>2104</v>
      </c>
      <c r="CG264" s="1"/>
      <c r="CH264" s="1"/>
      <c r="CI264" s="1"/>
      <c r="CJ264" s="1"/>
      <c r="CK264" s="1"/>
      <c r="CL264" s="1">
        <f t="shared" si="82"/>
        <v>26100</v>
      </c>
      <c r="CM264" s="1">
        <f t="shared" si="77"/>
        <v>858.0260000000001</v>
      </c>
      <c r="CN264" s="1">
        <v>2104</v>
      </c>
    </row>
    <row r="265" spans="1:92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>
        <f t="shared" si="74"/>
        <v>13125</v>
      </c>
      <c r="AR265" s="1">
        <v>3461</v>
      </c>
      <c r="AS265" s="1">
        <f t="shared" si="78"/>
        <v>5250</v>
      </c>
      <c r="AT265" s="1">
        <f t="shared" si="79"/>
        <v>5906.25</v>
      </c>
      <c r="AU265" s="1">
        <v>519</v>
      </c>
      <c r="BB265" s="1"/>
      <c r="BC265" s="1"/>
      <c r="BD265" s="1"/>
      <c r="BE265" s="1"/>
      <c r="BF265" s="1"/>
      <c r="BG265" s="1">
        <f t="shared" si="75"/>
        <v>13125</v>
      </c>
      <c r="BH265" s="1">
        <v>3461</v>
      </c>
      <c r="BI265" s="1">
        <f t="shared" si="80"/>
        <v>5250</v>
      </c>
      <c r="BJ265" s="1">
        <f t="shared" si="81"/>
        <v>5906.25</v>
      </c>
      <c r="BK265" s="1">
        <f t="shared" si="76"/>
        <v>164.4225</v>
      </c>
      <c r="BR265" s="1"/>
      <c r="BS265" s="1"/>
      <c r="BT265" s="1"/>
      <c r="BU265" s="1"/>
      <c r="BV265" s="1"/>
      <c r="BW265" s="1">
        <f t="shared" si="83"/>
        <v>26200</v>
      </c>
      <c r="BX265" s="1">
        <v>1091</v>
      </c>
      <c r="BY265" s="1">
        <v>2104</v>
      </c>
      <c r="CG265" s="1"/>
      <c r="CH265" s="1"/>
      <c r="CI265" s="1"/>
      <c r="CJ265" s="1"/>
      <c r="CK265" s="1"/>
      <c r="CL265" s="1">
        <f t="shared" si="82"/>
        <v>26200</v>
      </c>
      <c r="CM265" s="1">
        <f t="shared" si="77"/>
        <v>852.006</v>
      </c>
      <c r="CN265" s="1">
        <v>2104</v>
      </c>
    </row>
    <row r="266" spans="1:92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>
        <f t="shared" si="74"/>
        <v>13175</v>
      </c>
      <c r="AR266" s="1">
        <v>3461</v>
      </c>
      <c r="AS266" s="1">
        <f t="shared" si="78"/>
        <v>5270</v>
      </c>
      <c r="AT266" s="1">
        <f t="shared" si="79"/>
        <v>5928.75</v>
      </c>
      <c r="AU266" s="1">
        <v>519</v>
      </c>
      <c r="BB266" s="1"/>
      <c r="BC266" s="1"/>
      <c r="BD266" s="1"/>
      <c r="BE266" s="1"/>
      <c r="BF266" s="1"/>
      <c r="BG266" s="1">
        <f t="shared" si="75"/>
        <v>13175</v>
      </c>
      <c r="BH266" s="1">
        <v>3461</v>
      </c>
      <c r="BI266" s="1">
        <f t="shared" si="80"/>
        <v>5270</v>
      </c>
      <c r="BJ266" s="1">
        <f t="shared" si="81"/>
        <v>5928.75</v>
      </c>
      <c r="BK266" s="1">
        <f t="shared" si="76"/>
        <v>160.59750000000003</v>
      </c>
      <c r="BR266" s="1"/>
      <c r="BS266" s="1"/>
      <c r="BT266" s="1"/>
      <c r="BU266" s="1"/>
      <c r="BV266" s="1"/>
      <c r="BW266" s="1">
        <f t="shared" si="83"/>
        <v>26300</v>
      </c>
      <c r="BX266" s="1">
        <v>1091</v>
      </c>
      <c r="BY266" s="1">
        <v>2104</v>
      </c>
      <c r="CG266" s="1"/>
      <c r="CH266" s="1"/>
      <c r="CI266" s="1"/>
      <c r="CJ266" s="1"/>
      <c r="CK266" s="1"/>
      <c r="CL266" s="1">
        <f t="shared" si="82"/>
        <v>26300</v>
      </c>
      <c r="CM266" s="1">
        <f t="shared" si="77"/>
        <v>845.986</v>
      </c>
      <c r="CN266" s="1">
        <v>2104</v>
      </c>
    </row>
    <row r="267" spans="1:92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>
        <f t="shared" si="74"/>
        <v>13225</v>
      </c>
      <c r="AR267" s="1">
        <v>3461</v>
      </c>
      <c r="AS267" s="1">
        <f t="shared" si="78"/>
        <v>5290</v>
      </c>
      <c r="AT267" s="1">
        <f t="shared" si="79"/>
        <v>5951.25</v>
      </c>
      <c r="AU267" s="1">
        <v>519</v>
      </c>
      <c r="BB267" s="1"/>
      <c r="BC267" s="1"/>
      <c r="BD267" s="1"/>
      <c r="BE267" s="1"/>
      <c r="BF267" s="1"/>
      <c r="BG267" s="1">
        <f t="shared" si="75"/>
        <v>13225</v>
      </c>
      <c r="BH267" s="1">
        <v>3461</v>
      </c>
      <c r="BI267" s="1">
        <f t="shared" si="80"/>
        <v>5290</v>
      </c>
      <c r="BJ267" s="1">
        <f t="shared" si="81"/>
        <v>5951.25</v>
      </c>
      <c r="BK267" s="1">
        <f t="shared" si="76"/>
        <v>156.77249999999998</v>
      </c>
      <c r="BR267" s="1"/>
      <c r="BS267" s="1"/>
      <c r="BT267" s="1"/>
      <c r="BU267" s="1"/>
      <c r="BV267" s="1"/>
      <c r="BW267" s="1">
        <f t="shared" si="83"/>
        <v>26400</v>
      </c>
      <c r="BX267" s="1">
        <v>1091</v>
      </c>
      <c r="BY267" s="1">
        <v>2104</v>
      </c>
      <c r="CG267" s="1"/>
      <c r="CH267" s="1"/>
      <c r="CI267" s="1"/>
      <c r="CJ267" s="1"/>
      <c r="CK267" s="1"/>
      <c r="CL267" s="1">
        <f t="shared" si="82"/>
        <v>26400</v>
      </c>
      <c r="CM267" s="1">
        <f t="shared" si="77"/>
        <v>839.966</v>
      </c>
      <c r="CN267" s="1">
        <f aca="true" t="shared" si="84" ref="CN267:CN298">2104-(CL267-26360)*0.1082</f>
        <v>2099.672</v>
      </c>
    </row>
    <row r="268" spans="1:92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>
        <f t="shared" si="74"/>
        <v>13275</v>
      </c>
      <c r="AR268" s="1">
        <v>3461</v>
      </c>
      <c r="AS268" s="1">
        <f t="shared" si="78"/>
        <v>5310</v>
      </c>
      <c r="AT268" s="1">
        <f t="shared" si="79"/>
        <v>5973.75</v>
      </c>
      <c r="AU268" s="1">
        <v>519</v>
      </c>
      <c r="BB268" s="1"/>
      <c r="BC268" s="1"/>
      <c r="BD268" s="1"/>
      <c r="BE268" s="1"/>
      <c r="BF268" s="1"/>
      <c r="BG268" s="1">
        <f t="shared" si="75"/>
        <v>13275</v>
      </c>
      <c r="BH268" s="1">
        <v>3461</v>
      </c>
      <c r="BI268" s="1">
        <f t="shared" si="80"/>
        <v>5310</v>
      </c>
      <c r="BJ268" s="1">
        <f t="shared" si="81"/>
        <v>5973.75</v>
      </c>
      <c r="BK268" s="1">
        <f t="shared" si="76"/>
        <v>152.9475</v>
      </c>
      <c r="BR268" s="1"/>
      <c r="BS268" s="1"/>
      <c r="BT268" s="1"/>
      <c r="BU268" s="1"/>
      <c r="BV268" s="1"/>
      <c r="BW268" s="1">
        <f t="shared" si="83"/>
        <v>26500</v>
      </c>
      <c r="BX268" s="1">
        <v>1091</v>
      </c>
      <c r="BY268" s="1">
        <v>2104</v>
      </c>
      <c r="CG268" s="1"/>
      <c r="CH268" s="1"/>
      <c r="CI268" s="1"/>
      <c r="CJ268" s="1"/>
      <c r="CK268" s="1"/>
      <c r="CL268" s="1">
        <f t="shared" si="82"/>
        <v>26500</v>
      </c>
      <c r="CM268" s="1">
        <f t="shared" si="77"/>
        <v>833.946</v>
      </c>
      <c r="CN268" s="1">
        <f t="shared" si="84"/>
        <v>2088.852</v>
      </c>
    </row>
    <row r="269" spans="1:92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>
        <f t="shared" si="74"/>
        <v>13325</v>
      </c>
      <c r="AR269" s="1">
        <v>3461</v>
      </c>
      <c r="AS269" s="1">
        <f t="shared" si="78"/>
        <v>5330</v>
      </c>
      <c r="AT269" s="1">
        <f t="shared" si="79"/>
        <v>5996.25</v>
      </c>
      <c r="AU269" s="1">
        <v>519</v>
      </c>
      <c r="BB269" s="1"/>
      <c r="BC269" s="1"/>
      <c r="BD269" s="1"/>
      <c r="BE269" s="1"/>
      <c r="BF269" s="1"/>
      <c r="BG269" s="1">
        <f t="shared" si="75"/>
        <v>13325</v>
      </c>
      <c r="BH269" s="1">
        <v>3461</v>
      </c>
      <c r="BI269" s="1">
        <f t="shared" si="80"/>
        <v>5330</v>
      </c>
      <c r="BJ269" s="1">
        <f t="shared" si="81"/>
        <v>5996.25</v>
      </c>
      <c r="BK269" s="1">
        <f t="shared" si="76"/>
        <v>149.1225</v>
      </c>
      <c r="BR269" s="1"/>
      <c r="BS269" s="1"/>
      <c r="BT269" s="1"/>
      <c r="BU269" s="1"/>
      <c r="BV269" s="1"/>
      <c r="BW269" s="1">
        <f t="shared" si="83"/>
        <v>26600</v>
      </c>
      <c r="BX269" s="1">
        <v>1091</v>
      </c>
      <c r="BY269" s="1">
        <v>2104</v>
      </c>
      <c r="CG269" s="1"/>
      <c r="CH269" s="1"/>
      <c r="CI269" s="1"/>
      <c r="CJ269" s="1"/>
      <c r="CK269" s="1"/>
      <c r="CL269" s="1">
        <f t="shared" si="82"/>
        <v>26600</v>
      </c>
      <c r="CM269" s="1">
        <f t="shared" si="77"/>
        <v>827.9259999999999</v>
      </c>
      <c r="CN269" s="1">
        <f t="shared" si="84"/>
        <v>2078.032</v>
      </c>
    </row>
    <row r="270" spans="1:92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>
        <f t="shared" si="74"/>
        <v>13375</v>
      </c>
      <c r="AR270" s="1">
        <v>3461</v>
      </c>
      <c r="AS270" s="1">
        <f t="shared" si="78"/>
        <v>5350</v>
      </c>
      <c r="AT270" s="1">
        <f t="shared" si="79"/>
        <v>6018.75</v>
      </c>
      <c r="AU270" s="1">
        <v>519</v>
      </c>
      <c r="BB270" s="1"/>
      <c r="BC270" s="1"/>
      <c r="BD270" s="1"/>
      <c r="BE270" s="1"/>
      <c r="BF270" s="1"/>
      <c r="BG270" s="1">
        <f t="shared" si="75"/>
        <v>13375</v>
      </c>
      <c r="BH270" s="1">
        <v>3461</v>
      </c>
      <c r="BI270" s="1">
        <f t="shared" si="80"/>
        <v>5350</v>
      </c>
      <c r="BJ270" s="1">
        <f t="shared" si="81"/>
        <v>6018.75</v>
      </c>
      <c r="BK270" s="1">
        <f t="shared" si="76"/>
        <v>145.2975</v>
      </c>
      <c r="BR270" s="1"/>
      <c r="BS270" s="1"/>
      <c r="BT270" s="1"/>
      <c r="BU270" s="1"/>
      <c r="BV270" s="1"/>
      <c r="BW270" s="1">
        <f t="shared" si="83"/>
        <v>26700</v>
      </c>
      <c r="BX270" s="1">
        <v>1091</v>
      </c>
      <c r="BY270" s="1">
        <v>2104</v>
      </c>
      <c r="CG270" s="1"/>
      <c r="CH270" s="1"/>
      <c r="CI270" s="1"/>
      <c r="CJ270" s="1"/>
      <c r="CK270" s="1"/>
      <c r="CL270" s="1">
        <f t="shared" si="82"/>
        <v>26700</v>
      </c>
      <c r="CM270" s="1">
        <f t="shared" si="77"/>
        <v>821.906</v>
      </c>
      <c r="CN270" s="1">
        <f t="shared" si="84"/>
        <v>2067.212</v>
      </c>
    </row>
    <row r="271" spans="1:92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>
        <f t="shared" si="74"/>
        <v>13425</v>
      </c>
      <c r="AR271" s="1">
        <v>3461</v>
      </c>
      <c r="AS271" s="1">
        <f t="shared" si="78"/>
        <v>5370</v>
      </c>
      <c r="AT271" s="1">
        <f t="shared" si="79"/>
        <v>6041.25</v>
      </c>
      <c r="AU271" s="1">
        <v>519</v>
      </c>
      <c r="BB271" s="1"/>
      <c r="BC271" s="1"/>
      <c r="BD271" s="1"/>
      <c r="BE271" s="1"/>
      <c r="BF271" s="1"/>
      <c r="BG271" s="1">
        <f t="shared" si="75"/>
        <v>13425</v>
      </c>
      <c r="BH271" s="1">
        <v>3461</v>
      </c>
      <c r="BI271" s="1">
        <f t="shared" si="80"/>
        <v>5370</v>
      </c>
      <c r="BJ271" s="1">
        <f t="shared" si="81"/>
        <v>6041.25</v>
      </c>
      <c r="BK271" s="1">
        <f t="shared" si="76"/>
        <v>141.47250000000003</v>
      </c>
      <c r="BR271" s="1"/>
      <c r="BS271" s="1"/>
      <c r="BT271" s="1"/>
      <c r="BU271" s="1"/>
      <c r="BV271" s="1"/>
      <c r="BW271" s="1">
        <f t="shared" si="83"/>
        <v>26800</v>
      </c>
      <c r="BX271" s="1">
        <v>1091</v>
      </c>
      <c r="BY271" s="1">
        <v>2104</v>
      </c>
      <c r="CG271" s="1"/>
      <c r="CH271" s="1"/>
      <c r="CI271" s="1"/>
      <c r="CJ271" s="1"/>
      <c r="CK271" s="1"/>
      <c r="CL271" s="1">
        <f t="shared" si="82"/>
        <v>26800</v>
      </c>
      <c r="CM271" s="1">
        <f t="shared" si="77"/>
        <v>815.886</v>
      </c>
      <c r="CN271" s="1">
        <f t="shared" si="84"/>
        <v>2056.392</v>
      </c>
    </row>
    <row r="272" spans="1:92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>
        <f t="shared" si="74"/>
        <v>13475</v>
      </c>
      <c r="AR272" s="1">
        <v>3461</v>
      </c>
      <c r="AS272" s="1">
        <f t="shared" si="78"/>
        <v>5390</v>
      </c>
      <c r="AT272" s="1">
        <f t="shared" si="79"/>
        <v>6063.75</v>
      </c>
      <c r="AU272" s="1">
        <v>519</v>
      </c>
      <c r="BB272" s="1"/>
      <c r="BC272" s="1"/>
      <c r="BD272" s="1"/>
      <c r="BE272" s="1"/>
      <c r="BF272" s="1"/>
      <c r="BG272" s="1">
        <f t="shared" si="75"/>
        <v>13475</v>
      </c>
      <c r="BH272" s="1">
        <v>3461</v>
      </c>
      <c r="BI272" s="1">
        <f t="shared" si="80"/>
        <v>5390</v>
      </c>
      <c r="BJ272" s="1">
        <f t="shared" si="81"/>
        <v>6063.75</v>
      </c>
      <c r="BK272" s="1">
        <f t="shared" si="76"/>
        <v>137.64749999999998</v>
      </c>
      <c r="BR272" s="1"/>
      <c r="BS272" s="1"/>
      <c r="BT272" s="1"/>
      <c r="BU272" s="1"/>
      <c r="BV272" s="1"/>
      <c r="BW272" s="1">
        <f t="shared" si="83"/>
        <v>26900</v>
      </c>
      <c r="BX272" s="1">
        <v>1091</v>
      </c>
      <c r="BY272" s="1">
        <v>2104</v>
      </c>
      <c r="CG272" s="1"/>
      <c r="CH272" s="1"/>
      <c r="CI272" s="1"/>
      <c r="CJ272" s="1"/>
      <c r="CK272" s="1"/>
      <c r="CL272" s="1">
        <f t="shared" si="82"/>
        <v>26900</v>
      </c>
      <c r="CM272" s="1">
        <f t="shared" si="77"/>
        <v>809.866</v>
      </c>
      <c r="CN272" s="1">
        <f t="shared" si="84"/>
        <v>2045.572</v>
      </c>
    </row>
    <row r="273" spans="1:92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>
        <f t="shared" si="74"/>
        <v>13525</v>
      </c>
      <c r="AR273" s="1">
        <v>3461</v>
      </c>
      <c r="AS273" s="1">
        <f t="shared" si="78"/>
        <v>5410</v>
      </c>
      <c r="AT273" s="1">
        <f t="shared" si="79"/>
        <v>6086.25</v>
      </c>
      <c r="AU273" s="1">
        <v>519</v>
      </c>
      <c r="BB273" s="1"/>
      <c r="BC273" s="1"/>
      <c r="BD273" s="1"/>
      <c r="BE273" s="1"/>
      <c r="BF273" s="1"/>
      <c r="BG273" s="1">
        <f t="shared" si="75"/>
        <v>13525</v>
      </c>
      <c r="BH273" s="1">
        <v>3461</v>
      </c>
      <c r="BI273" s="1">
        <f t="shared" si="80"/>
        <v>5410</v>
      </c>
      <c r="BJ273" s="1">
        <f t="shared" si="81"/>
        <v>6086.25</v>
      </c>
      <c r="BK273" s="1">
        <f t="shared" si="76"/>
        <v>133.8225</v>
      </c>
      <c r="BR273" s="1"/>
      <c r="BS273" s="1"/>
      <c r="BT273" s="1"/>
      <c r="BU273" s="1"/>
      <c r="BV273" s="1"/>
      <c r="BW273" s="1">
        <f t="shared" si="83"/>
        <v>27000</v>
      </c>
      <c r="BX273" s="1">
        <v>1091</v>
      </c>
      <c r="BY273" s="1">
        <v>2104</v>
      </c>
      <c r="CG273" s="1"/>
      <c r="CH273" s="1"/>
      <c r="CI273" s="1"/>
      <c r="CJ273" s="1"/>
      <c r="CK273" s="1"/>
      <c r="CL273" s="1">
        <f t="shared" si="82"/>
        <v>27000</v>
      </c>
      <c r="CM273" s="1">
        <f t="shared" si="77"/>
        <v>803.846</v>
      </c>
      <c r="CN273" s="1">
        <f t="shared" si="84"/>
        <v>2034.752</v>
      </c>
    </row>
    <row r="274" spans="1:92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>
        <f t="shared" si="74"/>
        <v>13575</v>
      </c>
      <c r="AR274" s="1">
        <v>3461</v>
      </c>
      <c r="AS274" s="1">
        <f t="shared" si="78"/>
        <v>5430</v>
      </c>
      <c r="AT274" s="1">
        <f t="shared" si="79"/>
        <v>6108.75</v>
      </c>
      <c r="AU274" s="1">
        <v>519</v>
      </c>
      <c r="BB274" s="1"/>
      <c r="BC274" s="1"/>
      <c r="BD274" s="1"/>
      <c r="BE274" s="1"/>
      <c r="BF274" s="1"/>
      <c r="BG274" s="1">
        <f t="shared" si="75"/>
        <v>13575</v>
      </c>
      <c r="BH274" s="1">
        <v>3461</v>
      </c>
      <c r="BI274" s="1">
        <f t="shared" si="80"/>
        <v>5430</v>
      </c>
      <c r="BJ274" s="1">
        <f t="shared" si="81"/>
        <v>6108.75</v>
      </c>
      <c r="BK274" s="1">
        <f t="shared" si="76"/>
        <v>129.9975</v>
      </c>
      <c r="BR274" s="1"/>
      <c r="BS274" s="1"/>
      <c r="BT274" s="1"/>
      <c r="BU274" s="1"/>
      <c r="BV274" s="1"/>
      <c r="BW274" s="1">
        <f t="shared" si="83"/>
        <v>27100</v>
      </c>
      <c r="BX274" s="1">
        <v>1091</v>
      </c>
      <c r="BY274" s="1">
        <v>2104</v>
      </c>
      <c r="CG274" s="1"/>
      <c r="CH274" s="1"/>
      <c r="CI274" s="1"/>
      <c r="CJ274" s="1"/>
      <c r="CK274" s="1"/>
      <c r="CL274" s="1">
        <f t="shared" si="82"/>
        <v>27100</v>
      </c>
      <c r="CM274" s="1">
        <f t="shared" si="77"/>
        <v>797.826</v>
      </c>
      <c r="CN274" s="1">
        <f t="shared" si="84"/>
        <v>2023.932</v>
      </c>
    </row>
    <row r="275" spans="1:92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>
        <f t="shared" si="74"/>
        <v>13625</v>
      </c>
      <c r="AR275" s="1">
        <v>3461</v>
      </c>
      <c r="AS275" s="1">
        <f t="shared" si="78"/>
        <v>5450</v>
      </c>
      <c r="AT275" s="1">
        <f t="shared" si="79"/>
        <v>6131.25</v>
      </c>
      <c r="AU275" s="1">
        <v>519</v>
      </c>
      <c r="BB275" s="1"/>
      <c r="BC275" s="1"/>
      <c r="BD275" s="1"/>
      <c r="BE275" s="1"/>
      <c r="BF275" s="1"/>
      <c r="BG275" s="1">
        <f t="shared" si="75"/>
        <v>13625</v>
      </c>
      <c r="BH275" s="1">
        <v>3461</v>
      </c>
      <c r="BI275" s="1">
        <f t="shared" si="80"/>
        <v>5450</v>
      </c>
      <c r="BJ275" s="1">
        <f t="shared" si="81"/>
        <v>6131.25</v>
      </c>
      <c r="BK275" s="1">
        <f t="shared" si="76"/>
        <v>126.17250000000001</v>
      </c>
      <c r="BR275" s="1"/>
      <c r="BS275" s="1"/>
      <c r="BT275" s="1"/>
      <c r="BU275" s="1"/>
      <c r="BV275" s="1"/>
      <c r="BW275" s="1">
        <f t="shared" si="83"/>
        <v>27200</v>
      </c>
      <c r="BX275" s="1">
        <v>1091</v>
      </c>
      <c r="BY275" s="1">
        <v>2104</v>
      </c>
      <c r="CG275" s="1"/>
      <c r="CH275" s="1"/>
      <c r="CI275" s="1"/>
      <c r="CJ275" s="1"/>
      <c r="CK275" s="1"/>
      <c r="CL275" s="1">
        <f t="shared" si="82"/>
        <v>27200</v>
      </c>
      <c r="CM275" s="1">
        <f t="shared" si="77"/>
        <v>791.806</v>
      </c>
      <c r="CN275" s="1">
        <f t="shared" si="84"/>
        <v>2013.112</v>
      </c>
    </row>
    <row r="276" spans="1:92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>
        <f t="shared" si="74"/>
        <v>13675</v>
      </c>
      <c r="AR276" s="1">
        <v>3461</v>
      </c>
      <c r="AS276" s="1">
        <f t="shared" si="78"/>
        <v>5470</v>
      </c>
      <c r="AT276" s="1">
        <f t="shared" si="79"/>
        <v>6153.75</v>
      </c>
      <c r="AU276" s="1">
        <v>519</v>
      </c>
      <c r="BB276" s="1"/>
      <c r="BC276" s="1"/>
      <c r="BD276" s="1"/>
      <c r="BE276" s="1"/>
      <c r="BF276" s="1"/>
      <c r="BG276" s="1">
        <f t="shared" si="75"/>
        <v>13675</v>
      </c>
      <c r="BH276" s="1">
        <v>3461</v>
      </c>
      <c r="BI276" s="1">
        <f t="shared" si="80"/>
        <v>5470</v>
      </c>
      <c r="BJ276" s="1">
        <f t="shared" si="81"/>
        <v>6153.75</v>
      </c>
      <c r="BK276" s="1">
        <f t="shared" si="76"/>
        <v>122.34750000000003</v>
      </c>
      <c r="BR276" s="1"/>
      <c r="BS276" s="1"/>
      <c r="BT276" s="1"/>
      <c r="BU276" s="1"/>
      <c r="BV276" s="1"/>
      <c r="BW276" s="1">
        <f t="shared" si="83"/>
        <v>27300</v>
      </c>
      <c r="BX276" s="1">
        <v>1091</v>
      </c>
      <c r="BY276" s="1">
        <v>2104</v>
      </c>
      <c r="CG276" s="1"/>
      <c r="CH276" s="1"/>
      <c r="CI276" s="1"/>
      <c r="CJ276" s="1"/>
      <c r="CK276" s="1"/>
      <c r="CL276" s="1">
        <f t="shared" si="82"/>
        <v>27300</v>
      </c>
      <c r="CM276" s="1">
        <f t="shared" si="77"/>
        <v>785.7860000000001</v>
      </c>
      <c r="CN276" s="1">
        <f t="shared" si="84"/>
        <v>2002.292</v>
      </c>
    </row>
    <row r="277" spans="1:92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>
        <f t="shared" si="74"/>
        <v>13725</v>
      </c>
      <c r="AR277" s="1">
        <v>3461</v>
      </c>
      <c r="AS277" s="1">
        <f t="shared" si="78"/>
        <v>5490</v>
      </c>
      <c r="AT277" s="1">
        <f t="shared" si="79"/>
        <v>6176.25</v>
      </c>
      <c r="AU277" s="1">
        <v>519</v>
      </c>
      <c r="BB277" s="1"/>
      <c r="BC277" s="1"/>
      <c r="BD277" s="1"/>
      <c r="BE277" s="1"/>
      <c r="BF277" s="1"/>
      <c r="BG277" s="1">
        <f t="shared" si="75"/>
        <v>13725</v>
      </c>
      <c r="BH277" s="1">
        <v>3461</v>
      </c>
      <c r="BI277" s="1">
        <f t="shared" si="80"/>
        <v>5490</v>
      </c>
      <c r="BJ277" s="1">
        <f t="shared" si="81"/>
        <v>6176.25</v>
      </c>
      <c r="BK277" s="1">
        <f t="shared" si="76"/>
        <v>118.52249999999998</v>
      </c>
      <c r="BR277" s="1"/>
      <c r="BS277" s="1"/>
      <c r="BT277" s="1"/>
      <c r="BU277" s="1"/>
      <c r="BV277" s="1"/>
      <c r="BW277" s="1">
        <f t="shared" si="83"/>
        <v>27400</v>
      </c>
      <c r="BX277" s="1">
        <v>1091</v>
      </c>
      <c r="BY277" s="1">
        <v>2104</v>
      </c>
      <c r="CG277" s="1"/>
      <c r="CH277" s="1"/>
      <c r="CI277" s="1"/>
      <c r="CJ277" s="1"/>
      <c r="CK277" s="1"/>
      <c r="CL277" s="1">
        <f t="shared" si="82"/>
        <v>27400</v>
      </c>
      <c r="CM277" s="1">
        <f t="shared" si="77"/>
        <v>779.7660000000001</v>
      </c>
      <c r="CN277" s="1">
        <f t="shared" si="84"/>
        <v>1991.472</v>
      </c>
    </row>
    <row r="278" spans="1:92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>
        <f t="shared" si="74"/>
        <v>13775</v>
      </c>
      <c r="AR278" s="1">
        <v>3461</v>
      </c>
      <c r="AS278" s="1">
        <f t="shared" si="78"/>
        <v>5510</v>
      </c>
      <c r="AT278" s="1">
        <f t="shared" si="79"/>
        <v>6198.75</v>
      </c>
      <c r="AU278" s="1">
        <v>519</v>
      </c>
      <c r="BB278" s="1"/>
      <c r="BC278" s="1"/>
      <c r="BD278" s="1"/>
      <c r="BE278" s="1"/>
      <c r="BF278" s="1"/>
      <c r="BG278" s="1">
        <f t="shared" si="75"/>
        <v>13775</v>
      </c>
      <c r="BH278" s="1">
        <v>3461</v>
      </c>
      <c r="BI278" s="1">
        <f t="shared" si="80"/>
        <v>5510</v>
      </c>
      <c r="BJ278" s="1">
        <f t="shared" si="81"/>
        <v>6198.75</v>
      </c>
      <c r="BK278" s="1">
        <f t="shared" si="76"/>
        <v>114.69749999999999</v>
      </c>
      <c r="BR278" s="1"/>
      <c r="BS278" s="1"/>
      <c r="BT278" s="1"/>
      <c r="BU278" s="1"/>
      <c r="BV278" s="1"/>
      <c r="BW278" s="1">
        <f t="shared" si="83"/>
        <v>27500</v>
      </c>
      <c r="BX278" s="1">
        <v>1091</v>
      </c>
      <c r="BY278" s="1">
        <v>2104</v>
      </c>
      <c r="CG278" s="1"/>
      <c r="CH278" s="1"/>
      <c r="CI278" s="1"/>
      <c r="CJ278" s="1"/>
      <c r="CK278" s="1"/>
      <c r="CL278" s="1">
        <f t="shared" si="82"/>
        <v>27500</v>
      </c>
      <c r="CM278" s="1">
        <f t="shared" si="77"/>
        <v>773.7460000000001</v>
      </c>
      <c r="CN278" s="1">
        <f t="shared" si="84"/>
        <v>1980.652</v>
      </c>
    </row>
    <row r="279" spans="1:92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>
        <f t="shared" si="74"/>
        <v>13825</v>
      </c>
      <c r="AR279" s="1">
        <v>3461</v>
      </c>
      <c r="AS279" s="1">
        <f t="shared" si="78"/>
        <v>5530</v>
      </c>
      <c r="AT279" s="1">
        <f t="shared" si="79"/>
        <v>6221.25</v>
      </c>
      <c r="AU279" s="1">
        <v>519</v>
      </c>
      <c r="BB279" s="1"/>
      <c r="BC279" s="1"/>
      <c r="BD279" s="1"/>
      <c r="BE279" s="1"/>
      <c r="BF279" s="1"/>
      <c r="BG279" s="1">
        <f t="shared" si="75"/>
        <v>13825</v>
      </c>
      <c r="BH279" s="1">
        <v>3461</v>
      </c>
      <c r="BI279" s="1">
        <f t="shared" si="80"/>
        <v>5530</v>
      </c>
      <c r="BJ279" s="1">
        <f t="shared" si="81"/>
        <v>6221.25</v>
      </c>
      <c r="BK279" s="1">
        <f t="shared" si="76"/>
        <v>110.8725</v>
      </c>
      <c r="BR279" s="1"/>
      <c r="BS279" s="1"/>
      <c r="BT279" s="1"/>
      <c r="BU279" s="1"/>
      <c r="BV279" s="1"/>
      <c r="BW279" s="1">
        <f t="shared" si="83"/>
        <v>27600</v>
      </c>
      <c r="BX279" s="1">
        <v>1091</v>
      </c>
      <c r="BY279" s="1">
        <v>2104</v>
      </c>
      <c r="CG279" s="1"/>
      <c r="CH279" s="1"/>
      <c r="CI279" s="1"/>
      <c r="CJ279" s="1"/>
      <c r="CK279" s="1"/>
      <c r="CL279" s="1">
        <f t="shared" si="82"/>
        <v>27600</v>
      </c>
      <c r="CM279" s="1">
        <f t="shared" si="77"/>
        <v>767.726</v>
      </c>
      <c r="CN279" s="1">
        <f t="shared" si="84"/>
        <v>1969.8319999999999</v>
      </c>
    </row>
    <row r="280" spans="1:92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>
        <f t="shared" si="74"/>
        <v>13875</v>
      </c>
      <c r="AR280" s="1">
        <v>3461</v>
      </c>
      <c r="AS280" s="1">
        <f t="shared" si="78"/>
        <v>5550</v>
      </c>
      <c r="AT280" s="1">
        <f t="shared" si="79"/>
        <v>6243.75</v>
      </c>
      <c r="AU280" s="1">
        <v>519</v>
      </c>
      <c r="BB280" s="1"/>
      <c r="BC280" s="1"/>
      <c r="BD280" s="1"/>
      <c r="BE280" s="1"/>
      <c r="BF280" s="1"/>
      <c r="BG280" s="1">
        <f t="shared" si="75"/>
        <v>13875</v>
      </c>
      <c r="BH280" s="1">
        <v>3461</v>
      </c>
      <c r="BI280" s="1">
        <f t="shared" si="80"/>
        <v>5550</v>
      </c>
      <c r="BJ280" s="1">
        <f t="shared" si="81"/>
        <v>6243.75</v>
      </c>
      <c r="BK280" s="1">
        <f t="shared" si="76"/>
        <v>107.04750000000001</v>
      </c>
      <c r="BR280" s="1"/>
      <c r="BS280" s="1"/>
      <c r="BT280" s="1"/>
      <c r="BU280" s="1"/>
      <c r="BV280" s="1"/>
      <c r="BW280" s="1">
        <f t="shared" si="83"/>
        <v>27700</v>
      </c>
      <c r="BX280" s="1">
        <v>1091</v>
      </c>
      <c r="BY280" s="1">
        <v>2104</v>
      </c>
      <c r="CG280" s="1"/>
      <c r="CH280" s="1"/>
      <c r="CI280" s="1"/>
      <c r="CJ280" s="1"/>
      <c r="CK280" s="1"/>
      <c r="CL280" s="1">
        <f t="shared" si="82"/>
        <v>27700</v>
      </c>
      <c r="CM280" s="1">
        <f t="shared" si="77"/>
        <v>761.706</v>
      </c>
      <c r="CN280" s="1">
        <f t="shared" si="84"/>
        <v>1959.012</v>
      </c>
    </row>
    <row r="281" spans="1:92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>
        <f t="shared" si="74"/>
        <v>13925</v>
      </c>
      <c r="AR281" s="1">
        <v>3461</v>
      </c>
      <c r="AS281" s="1">
        <f t="shared" si="78"/>
        <v>5570</v>
      </c>
      <c r="AT281" s="1">
        <f t="shared" si="79"/>
        <v>6266.25</v>
      </c>
      <c r="AU281" s="1">
        <v>519</v>
      </c>
      <c r="BB281" s="1"/>
      <c r="BC281" s="1"/>
      <c r="BD281" s="1"/>
      <c r="BE281" s="1"/>
      <c r="BF281" s="1"/>
      <c r="BG281" s="1">
        <f t="shared" si="75"/>
        <v>13925</v>
      </c>
      <c r="BH281" s="1">
        <v>3461</v>
      </c>
      <c r="BI281" s="1">
        <f t="shared" si="80"/>
        <v>5570</v>
      </c>
      <c r="BJ281" s="1">
        <f t="shared" si="81"/>
        <v>6266.25</v>
      </c>
      <c r="BK281" s="1">
        <f t="shared" si="76"/>
        <v>103.22250000000003</v>
      </c>
      <c r="BR281" s="1"/>
      <c r="BS281" s="1"/>
      <c r="BT281" s="1"/>
      <c r="BU281" s="1"/>
      <c r="BV281" s="1"/>
      <c r="BW281" s="1">
        <f t="shared" si="83"/>
        <v>27800</v>
      </c>
      <c r="BX281" s="1">
        <v>1091</v>
      </c>
      <c r="BY281" s="1">
        <v>2104</v>
      </c>
      <c r="CG281" s="1"/>
      <c r="CH281" s="1"/>
      <c r="CI281" s="1"/>
      <c r="CJ281" s="1"/>
      <c r="CK281" s="1"/>
      <c r="CL281" s="1">
        <f t="shared" si="82"/>
        <v>27800</v>
      </c>
      <c r="CM281" s="1">
        <f t="shared" si="77"/>
        <v>755.686</v>
      </c>
      <c r="CN281" s="1">
        <f t="shared" si="84"/>
        <v>1948.192</v>
      </c>
    </row>
    <row r="282" spans="1:92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>
        <f t="shared" si="74"/>
        <v>13975</v>
      </c>
      <c r="AR282" s="1">
        <v>3461</v>
      </c>
      <c r="AS282" s="1">
        <f t="shared" si="78"/>
        <v>5590</v>
      </c>
      <c r="AT282" s="1">
        <f t="shared" si="79"/>
        <v>6288.75</v>
      </c>
      <c r="AU282" s="1">
        <v>519</v>
      </c>
      <c r="BB282" s="1"/>
      <c r="BC282" s="1"/>
      <c r="BD282" s="1"/>
      <c r="BE282" s="1"/>
      <c r="BF282" s="1"/>
      <c r="BG282" s="1">
        <f t="shared" si="75"/>
        <v>13975</v>
      </c>
      <c r="BH282" s="1">
        <v>3461</v>
      </c>
      <c r="BI282" s="1">
        <f t="shared" si="80"/>
        <v>5590</v>
      </c>
      <c r="BJ282" s="1">
        <f t="shared" si="81"/>
        <v>6288.75</v>
      </c>
      <c r="BK282" s="1">
        <f t="shared" si="76"/>
        <v>99.39749999999998</v>
      </c>
      <c r="BR282" s="1"/>
      <c r="BS282" s="1"/>
      <c r="BT282" s="1"/>
      <c r="BU282" s="1"/>
      <c r="BV282" s="1"/>
      <c r="BW282" s="1">
        <f t="shared" si="83"/>
        <v>27900</v>
      </c>
      <c r="BX282" s="1">
        <v>1091</v>
      </c>
      <c r="BY282" s="1">
        <v>2104</v>
      </c>
      <c r="CG282" s="1"/>
      <c r="CH282" s="1"/>
      <c r="CI282" s="1"/>
      <c r="CJ282" s="1"/>
      <c r="CK282" s="1"/>
      <c r="CL282" s="1">
        <f t="shared" si="82"/>
        <v>27900</v>
      </c>
      <c r="CM282" s="1">
        <f t="shared" si="77"/>
        <v>749.6659999999999</v>
      </c>
      <c r="CN282" s="1">
        <f t="shared" si="84"/>
        <v>1937.372</v>
      </c>
    </row>
    <row r="283" spans="1:92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>
        <f t="shared" si="74"/>
        <v>14025</v>
      </c>
      <c r="AR283" s="1">
        <v>3461</v>
      </c>
      <c r="AS283" s="1">
        <f t="shared" si="78"/>
        <v>5610</v>
      </c>
      <c r="AT283" s="1">
        <f t="shared" si="79"/>
        <v>6311.25</v>
      </c>
      <c r="AU283" s="1">
        <v>519</v>
      </c>
      <c r="BB283" s="1"/>
      <c r="BC283" s="1"/>
      <c r="BD283" s="1"/>
      <c r="BE283" s="1"/>
      <c r="BF283" s="1"/>
      <c r="BG283" s="1">
        <f t="shared" si="75"/>
        <v>14025</v>
      </c>
      <c r="BH283" s="1">
        <v>3461</v>
      </c>
      <c r="BI283" s="1">
        <f t="shared" si="80"/>
        <v>5610</v>
      </c>
      <c r="BJ283" s="1">
        <f t="shared" si="81"/>
        <v>6311.25</v>
      </c>
      <c r="BK283" s="1">
        <f t="shared" si="76"/>
        <v>95.57249999999999</v>
      </c>
      <c r="BR283" s="1"/>
      <c r="BS283" s="1"/>
      <c r="BT283" s="1"/>
      <c r="BU283" s="1"/>
      <c r="BV283" s="1"/>
      <c r="BW283" s="1">
        <f t="shared" si="83"/>
        <v>28000</v>
      </c>
      <c r="BX283" s="1">
        <f>1091-(BW283-27930)*0.0602</f>
        <v>1086.786</v>
      </c>
      <c r="BY283" s="1">
        <v>2104</v>
      </c>
      <c r="CG283" s="1"/>
      <c r="CH283" s="1"/>
      <c r="CI283" s="1"/>
      <c r="CJ283" s="1"/>
      <c r="CK283" s="1"/>
      <c r="CL283" s="1">
        <f t="shared" si="82"/>
        <v>28000</v>
      </c>
      <c r="CM283" s="1">
        <f t="shared" si="77"/>
        <v>743.646</v>
      </c>
      <c r="CN283" s="1">
        <f t="shared" si="84"/>
        <v>1926.552</v>
      </c>
    </row>
    <row r="284" spans="1:92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>
        <f t="shared" si="74"/>
        <v>14075</v>
      </c>
      <c r="AR284" s="1">
        <v>3461</v>
      </c>
      <c r="AS284" s="1">
        <f t="shared" si="78"/>
        <v>5630</v>
      </c>
      <c r="AT284" s="1">
        <f t="shared" si="79"/>
        <v>6333.75</v>
      </c>
      <c r="AU284" s="1">
        <v>519</v>
      </c>
      <c r="BB284" s="1"/>
      <c r="BC284" s="1"/>
      <c r="BD284" s="1"/>
      <c r="BE284" s="1"/>
      <c r="BF284" s="1">
        <v>99</v>
      </c>
      <c r="BG284" s="1">
        <f t="shared" si="75"/>
        <v>14075</v>
      </c>
      <c r="BH284" s="1">
        <v>3461</v>
      </c>
      <c r="BI284" s="1">
        <f t="shared" si="80"/>
        <v>5630</v>
      </c>
      <c r="BJ284" s="1">
        <f t="shared" si="81"/>
        <v>6333.75</v>
      </c>
      <c r="BK284" s="1">
        <f t="shared" si="76"/>
        <v>91.7475</v>
      </c>
      <c r="BR284" s="1"/>
      <c r="BS284" s="1"/>
      <c r="BT284" s="1"/>
      <c r="BU284" s="1"/>
      <c r="BV284" s="1"/>
      <c r="BW284" s="1">
        <f t="shared" si="83"/>
        <v>28100</v>
      </c>
      <c r="BX284" s="1">
        <f aca="true" t="shared" si="85" ref="BX284:BX347">1091-(BW284-27930)*0.0602</f>
        <v>1080.766</v>
      </c>
      <c r="BY284" s="1">
        <v>2104</v>
      </c>
      <c r="CG284" s="1"/>
      <c r="CH284" s="1"/>
      <c r="CI284" s="1"/>
      <c r="CJ284" s="1"/>
      <c r="CK284" s="1"/>
      <c r="CL284" s="1">
        <f t="shared" si="82"/>
        <v>28100</v>
      </c>
      <c r="CM284" s="1">
        <f t="shared" si="77"/>
        <v>737.626</v>
      </c>
      <c r="CN284" s="1">
        <f t="shared" si="84"/>
        <v>1915.732</v>
      </c>
    </row>
    <row r="285" spans="1:92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>
        <f t="shared" si="74"/>
        <v>14125</v>
      </c>
      <c r="AR285" s="1">
        <v>3461</v>
      </c>
      <c r="AS285" s="1">
        <f t="shared" si="78"/>
        <v>5650</v>
      </c>
      <c r="AT285" s="1">
        <f t="shared" si="79"/>
        <v>6356.25</v>
      </c>
      <c r="AU285" s="1">
        <v>519</v>
      </c>
      <c r="BB285" s="1"/>
      <c r="BC285" s="1"/>
      <c r="BD285" s="1"/>
      <c r="BE285" s="1"/>
      <c r="BF285" s="1"/>
      <c r="BG285" s="1">
        <f t="shared" si="75"/>
        <v>14125</v>
      </c>
      <c r="BH285" s="1">
        <v>3461</v>
      </c>
      <c r="BI285" s="1">
        <f t="shared" si="80"/>
        <v>5650</v>
      </c>
      <c r="BJ285" s="1">
        <f t="shared" si="81"/>
        <v>6356.25</v>
      </c>
      <c r="BK285" s="1">
        <f t="shared" si="76"/>
        <v>87.92250000000001</v>
      </c>
      <c r="BR285" s="1"/>
      <c r="BS285" s="1"/>
      <c r="BT285" s="1"/>
      <c r="BU285" s="1"/>
      <c r="BV285" s="1"/>
      <c r="BW285" s="1">
        <f t="shared" si="83"/>
        <v>28200</v>
      </c>
      <c r="BX285" s="1">
        <f t="shared" si="85"/>
        <v>1074.746</v>
      </c>
      <c r="BY285" s="1">
        <v>2104</v>
      </c>
      <c r="CG285" s="1"/>
      <c r="CH285" s="1"/>
      <c r="CI285" s="1"/>
      <c r="CJ285" s="1"/>
      <c r="CK285" s="1"/>
      <c r="CL285" s="1">
        <f t="shared" si="82"/>
        <v>28200</v>
      </c>
      <c r="CM285" s="1">
        <f t="shared" si="77"/>
        <v>731.606</v>
      </c>
      <c r="CN285" s="1">
        <f t="shared" si="84"/>
        <v>1904.912</v>
      </c>
    </row>
    <row r="286" spans="1:92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>
        <f t="shared" si="74"/>
        <v>14175</v>
      </c>
      <c r="AR286" s="1">
        <v>3461</v>
      </c>
      <c r="AS286" s="1">
        <f t="shared" si="78"/>
        <v>5670</v>
      </c>
      <c r="AT286" s="1">
        <f t="shared" si="79"/>
        <v>6378.75</v>
      </c>
      <c r="AU286" s="1">
        <f>519-((AQ286-14170)*0.0667)</f>
        <v>518.6665</v>
      </c>
      <c r="BB286" s="1"/>
      <c r="BC286" s="1"/>
      <c r="BD286" s="1"/>
      <c r="BE286" s="1"/>
      <c r="BF286" s="1"/>
      <c r="BG286" s="1">
        <f t="shared" si="75"/>
        <v>14175</v>
      </c>
      <c r="BH286" s="1">
        <v>3461</v>
      </c>
      <c r="BI286" s="1">
        <f t="shared" si="80"/>
        <v>5670</v>
      </c>
      <c r="BJ286" s="1">
        <f t="shared" si="81"/>
        <v>6378.75</v>
      </c>
      <c r="BK286" s="1">
        <f t="shared" si="76"/>
        <v>84.09750000000003</v>
      </c>
      <c r="BR286" s="1"/>
      <c r="BS286" s="1"/>
      <c r="BT286" s="1"/>
      <c r="BU286" s="1"/>
      <c r="BV286" s="1"/>
      <c r="BW286" s="1">
        <f t="shared" si="83"/>
        <v>28300</v>
      </c>
      <c r="BX286" s="1">
        <f t="shared" si="85"/>
        <v>1068.726</v>
      </c>
      <c r="BY286" s="1">
        <v>2104</v>
      </c>
      <c r="CG286" s="1"/>
      <c r="CH286" s="1"/>
      <c r="CI286" s="1"/>
      <c r="CJ286" s="1"/>
      <c r="CK286" s="1"/>
      <c r="CL286" s="1">
        <f t="shared" si="82"/>
        <v>28300</v>
      </c>
      <c r="CM286" s="1">
        <f t="shared" si="77"/>
        <v>725.586</v>
      </c>
      <c r="CN286" s="1">
        <f t="shared" si="84"/>
        <v>1894.092</v>
      </c>
    </row>
    <row r="287" spans="1:92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>
        <f t="shared" si="74"/>
        <v>14225</v>
      </c>
      <c r="AR287" s="1">
        <v>3461</v>
      </c>
      <c r="AS287" s="1">
        <f t="shared" si="78"/>
        <v>5690</v>
      </c>
      <c r="AT287" s="1">
        <f t="shared" si="79"/>
        <v>6401.25</v>
      </c>
      <c r="AU287" s="1">
        <f aca="true" t="shared" si="86" ref="AU287:AU350">519-((AQ287-14170)*0.0667)</f>
        <v>515.3315</v>
      </c>
      <c r="BB287" s="1"/>
      <c r="BC287" s="1"/>
      <c r="BD287" s="1"/>
      <c r="BE287" s="1"/>
      <c r="BF287" s="1"/>
      <c r="BG287" s="1">
        <f t="shared" si="75"/>
        <v>14225</v>
      </c>
      <c r="BH287" s="1">
        <v>3461</v>
      </c>
      <c r="BI287" s="1">
        <f t="shared" si="80"/>
        <v>5690</v>
      </c>
      <c r="BJ287" s="1">
        <f t="shared" si="81"/>
        <v>6401.25</v>
      </c>
      <c r="BK287" s="1">
        <f t="shared" si="76"/>
        <v>80.27250000000004</v>
      </c>
      <c r="BR287" s="1"/>
      <c r="BS287" s="1"/>
      <c r="BT287" s="1"/>
      <c r="BU287" s="1"/>
      <c r="BV287" s="1"/>
      <c r="BW287" s="1">
        <f t="shared" si="83"/>
        <v>28400</v>
      </c>
      <c r="BX287" s="1">
        <f t="shared" si="85"/>
        <v>1062.706</v>
      </c>
      <c r="BY287" s="1">
        <v>2104</v>
      </c>
      <c r="CG287" s="1"/>
      <c r="CH287" s="1"/>
      <c r="CI287" s="1"/>
      <c r="CJ287" s="1"/>
      <c r="CK287" s="1"/>
      <c r="CL287" s="1">
        <f t="shared" si="82"/>
        <v>28400</v>
      </c>
      <c r="CM287" s="1">
        <f t="shared" si="77"/>
        <v>719.566</v>
      </c>
      <c r="CN287" s="1">
        <f t="shared" si="84"/>
        <v>1883.272</v>
      </c>
    </row>
    <row r="288" spans="1:92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>
        <f t="shared" si="74"/>
        <v>14275</v>
      </c>
      <c r="AR288" s="1">
        <v>3461</v>
      </c>
      <c r="AS288" s="1">
        <f t="shared" si="78"/>
        <v>5710</v>
      </c>
      <c r="AT288" s="1">
        <f t="shared" si="79"/>
        <v>6423.75</v>
      </c>
      <c r="AU288" s="1">
        <f t="shared" si="86"/>
        <v>511.9965</v>
      </c>
      <c r="BB288" s="1"/>
      <c r="BC288" s="1"/>
      <c r="BD288" s="1"/>
      <c r="BE288" s="1"/>
      <c r="BF288" s="1"/>
      <c r="BG288" s="1">
        <f t="shared" si="75"/>
        <v>14275</v>
      </c>
      <c r="BH288" s="1">
        <v>3461</v>
      </c>
      <c r="BI288" s="1">
        <f t="shared" si="80"/>
        <v>5710</v>
      </c>
      <c r="BJ288" s="1">
        <f t="shared" si="81"/>
        <v>6423.75</v>
      </c>
      <c r="BK288" s="1">
        <f t="shared" si="76"/>
        <v>76.44749999999999</v>
      </c>
      <c r="BR288" s="1"/>
      <c r="BS288" s="1"/>
      <c r="BT288" s="1"/>
      <c r="BU288" s="1"/>
      <c r="BV288" s="1"/>
      <c r="BW288" s="1">
        <f t="shared" si="83"/>
        <v>28500</v>
      </c>
      <c r="BX288" s="1">
        <f t="shared" si="85"/>
        <v>1056.686</v>
      </c>
      <c r="BY288" s="1">
        <v>2104</v>
      </c>
      <c r="CG288" s="1"/>
      <c r="CH288" s="1"/>
      <c r="CI288" s="1"/>
      <c r="CJ288" s="1"/>
      <c r="CK288" s="1"/>
      <c r="CL288" s="1">
        <f t="shared" si="82"/>
        <v>28500</v>
      </c>
      <c r="CM288" s="1">
        <f t="shared" si="77"/>
        <v>713.546</v>
      </c>
      <c r="CN288" s="1">
        <f t="shared" si="84"/>
        <v>1872.452</v>
      </c>
    </row>
    <row r="289" spans="1:92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>
        <f t="shared" si="74"/>
        <v>14325</v>
      </c>
      <c r="AR289" s="1">
        <v>3461</v>
      </c>
      <c r="AS289" s="1">
        <v>5716</v>
      </c>
      <c r="AT289" s="1">
        <v>6431</v>
      </c>
      <c r="AU289" s="1">
        <f t="shared" si="86"/>
        <v>508.6615</v>
      </c>
      <c r="BB289" s="1"/>
      <c r="BC289" s="1"/>
      <c r="BD289" s="1"/>
      <c r="BE289" s="1"/>
      <c r="BF289" s="1"/>
      <c r="BG289" s="1">
        <f t="shared" si="75"/>
        <v>14325</v>
      </c>
      <c r="BH289" s="1">
        <v>3461</v>
      </c>
      <c r="BI289" s="1">
        <v>5716</v>
      </c>
      <c r="BJ289" s="1">
        <v>6431</v>
      </c>
      <c r="BK289" s="1">
        <f t="shared" si="76"/>
        <v>72.6225</v>
      </c>
      <c r="BR289" s="1"/>
      <c r="BS289" s="1"/>
      <c r="BT289" s="1"/>
      <c r="BU289" s="1"/>
      <c r="BV289" s="1"/>
      <c r="BW289" s="1">
        <f t="shared" si="83"/>
        <v>28600</v>
      </c>
      <c r="BX289" s="1">
        <f t="shared" si="85"/>
        <v>1050.666</v>
      </c>
      <c r="BY289" s="1">
        <v>2104</v>
      </c>
      <c r="CG289" s="1"/>
      <c r="CH289" s="1"/>
      <c r="CI289" s="1"/>
      <c r="CJ289" s="1"/>
      <c r="CK289" s="1"/>
      <c r="CL289" s="1">
        <f t="shared" si="82"/>
        <v>28600</v>
      </c>
      <c r="CM289" s="1">
        <f t="shared" si="77"/>
        <v>707.5260000000001</v>
      </c>
      <c r="CN289" s="1">
        <f t="shared" si="84"/>
        <v>1861.632</v>
      </c>
    </row>
    <row r="290" spans="1:92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>
        <f t="shared" si="74"/>
        <v>14375</v>
      </c>
      <c r="AR290" s="1">
        <v>3461</v>
      </c>
      <c r="AS290" s="1">
        <v>5716</v>
      </c>
      <c r="AT290" s="1">
        <v>6431</v>
      </c>
      <c r="AU290" s="1">
        <f t="shared" si="86"/>
        <v>505.3265</v>
      </c>
      <c r="BB290" s="1"/>
      <c r="BC290" s="1"/>
      <c r="BD290" s="1"/>
      <c r="BE290" s="1"/>
      <c r="BF290" s="1"/>
      <c r="BG290" s="1">
        <f t="shared" si="75"/>
        <v>14375</v>
      </c>
      <c r="BH290" s="1">
        <v>3461</v>
      </c>
      <c r="BI290" s="1">
        <v>5716</v>
      </c>
      <c r="BJ290" s="1">
        <v>6431</v>
      </c>
      <c r="BK290" s="1">
        <f t="shared" si="76"/>
        <v>68.79750000000001</v>
      </c>
      <c r="BR290" s="1"/>
      <c r="BS290" s="1"/>
      <c r="BT290" s="1"/>
      <c r="BU290" s="1"/>
      <c r="BV290" s="1"/>
      <c r="BW290" s="1">
        <f t="shared" si="83"/>
        <v>28700</v>
      </c>
      <c r="BX290" s="1">
        <f t="shared" si="85"/>
        <v>1044.646</v>
      </c>
      <c r="BY290" s="1">
        <v>2104</v>
      </c>
      <c r="CG290" s="1"/>
      <c r="CH290" s="1"/>
      <c r="CI290" s="1"/>
      <c r="CJ290" s="1"/>
      <c r="CK290" s="1"/>
      <c r="CL290" s="1">
        <f t="shared" si="82"/>
        <v>28700</v>
      </c>
      <c r="CM290" s="1">
        <f aca="true" t="shared" si="87" ref="CM290:CM321">1091-(CL290-22230)*0.0602</f>
        <v>701.5060000000001</v>
      </c>
      <c r="CN290" s="1">
        <f t="shared" si="84"/>
        <v>1850.812</v>
      </c>
    </row>
    <row r="291" spans="1:92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>
        <f t="shared" si="74"/>
        <v>14425</v>
      </c>
      <c r="AR291" s="1">
        <v>3461</v>
      </c>
      <c r="AS291" s="1">
        <v>5716</v>
      </c>
      <c r="AT291" s="1">
        <v>6431</v>
      </c>
      <c r="AU291" s="1">
        <f t="shared" si="86"/>
        <v>501.9915</v>
      </c>
      <c r="BB291" s="1"/>
      <c r="BC291" s="1"/>
      <c r="BD291" s="1"/>
      <c r="BE291" s="1"/>
      <c r="BF291" s="1"/>
      <c r="BG291" s="1">
        <f t="shared" si="75"/>
        <v>14425</v>
      </c>
      <c r="BH291" s="1">
        <v>3461</v>
      </c>
      <c r="BI291" s="1">
        <v>5716</v>
      </c>
      <c r="BJ291" s="1">
        <v>6431</v>
      </c>
      <c r="BK291" s="1">
        <f t="shared" si="76"/>
        <v>64.97250000000003</v>
      </c>
      <c r="BR291" s="1"/>
      <c r="BS291" s="1"/>
      <c r="BT291" s="1"/>
      <c r="BU291" s="1"/>
      <c r="BV291" s="1"/>
      <c r="BW291" s="1">
        <f t="shared" si="83"/>
        <v>28800</v>
      </c>
      <c r="BX291" s="1">
        <f t="shared" si="85"/>
        <v>1038.626</v>
      </c>
      <c r="BY291" s="1">
        <v>2104</v>
      </c>
      <c r="CG291" s="1"/>
      <c r="CH291" s="1"/>
      <c r="CI291" s="1"/>
      <c r="CJ291" s="1"/>
      <c r="CK291" s="1"/>
      <c r="CL291" s="1">
        <f t="shared" si="82"/>
        <v>28800</v>
      </c>
      <c r="CM291" s="1">
        <f t="shared" si="87"/>
        <v>695.4860000000001</v>
      </c>
      <c r="CN291" s="1">
        <f t="shared" si="84"/>
        <v>1839.992</v>
      </c>
    </row>
    <row r="292" spans="1:92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>
        <f t="shared" si="74"/>
        <v>14475</v>
      </c>
      <c r="AR292" s="1">
        <v>3461</v>
      </c>
      <c r="AS292" s="1">
        <v>5716</v>
      </c>
      <c r="AT292" s="1">
        <v>6431</v>
      </c>
      <c r="AU292" s="1">
        <f t="shared" si="86"/>
        <v>498.6565</v>
      </c>
      <c r="BB292" s="1"/>
      <c r="BC292" s="1"/>
      <c r="BD292" s="1"/>
      <c r="BE292" s="1"/>
      <c r="BF292" s="1"/>
      <c r="BG292" s="1">
        <f t="shared" si="75"/>
        <v>14475</v>
      </c>
      <c r="BH292" s="1">
        <v>3461</v>
      </c>
      <c r="BI292" s="1">
        <v>5716</v>
      </c>
      <c r="BJ292" s="1">
        <v>6431</v>
      </c>
      <c r="BK292" s="1">
        <f t="shared" si="76"/>
        <v>61.147500000000036</v>
      </c>
      <c r="BR292" s="1"/>
      <c r="BS292" s="1"/>
      <c r="BT292" s="1"/>
      <c r="BU292" s="1"/>
      <c r="BV292" s="1"/>
      <c r="BW292" s="1">
        <f t="shared" si="83"/>
        <v>28900</v>
      </c>
      <c r="BX292" s="1">
        <f t="shared" si="85"/>
        <v>1032.606</v>
      </c>
      <c r="BY292" s="1">
        <v>2104</v>
      </c>
      <c r="CG292" s="1"/>
      <c r="CH292" s="1"/>
      <c r="CI292" s="1"/>
      <c r="CJ292" s="1"/>
      <c r="CK292" s="1"/>
      <c r="CL292" s="1">
        <f t="shared" si="82"/>
        <v>28900</v>
      </c>
      <c r="CM292" s="1">
        <f t="shared" si="87"/>
        <v>689.466</v>
      </c>
      <c r="CN292" s="1">
        <f t="shared" si="84"/>
        <v>1829.172</v>
      </c>
    </row>
    <row r="293" spans="1:92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>
        <f t="shared" si="74"/>
        <v>14525</v>
      </c>
      <c r="AR293" s="1">
        <v>3461</v>
      </c>
      <c r="AS293" s="1">
        <v>5716</v>
      </c>
      <c r="AT293" s="1">
        <v>6431</v>
      </c>
      <c r="AU293" s="1">
        <f t="shared" si="86"/>
        <v>495.3215</v>
      </c>
      <c r="BB293" s="1"/>
      <c r="BC293" s="1"/>
      <c r="BD293" s="1"/>
      <c r="BE293" s="1"/>
      <c r="BF293" s="1"/>
      <c r="BG293" s="1">
        <f t="shared" si="75"/>
        <v>14525</v>
      </c>
      <c r="BH293" s="1">
        <v>3461</v>
      </c>
      <c r="BI293" s="1">
        <v>5716</v>
      </c>
      <c r="BJ293" s="1">
        <v>6431</v>
      </c>
      <c r="BK293" s="1">
        <f t="shared" si="76"/>
        <v>57.32249999999999</v>
      </c>
      <c r="BR293" s="1"/>
      <c r="BS293" s="1"/>
      <c r="BT293" s="1"/>
      <c r="BU293" s="1"/>
      <c r="BV293" s="1"/>
      <c r="BW293" s="1">
        <f t="shared" si="83"/>
        <v>29000</v>
      </c>
      <c r="BX293" s="1">
        <f t="shared" si="85"/>
        <v>1026.586</v>
      </c>
      <c r="BY293" s="1">
        <v>2104</v>
      </c>
      <c r="CG293" s="1"/>
      <c r="CH293" s="1"/>
      <c r="CI293" s="1"/>
      <c r="CJ293" s="1"/>
      <c r="CK293" s="1"/>
      <c r="CL293" s="1">
        <f t="shared" si="82"/>
        <v>29000</v>
      </c>
      <c r="CM293" s="1">
        <f t="shared" si="87"/>
        <v>683.446</v>
      </c>
      <c r="CN293" s="1">
        <f t="shared" si="84"/>
        <v>1818.3519999999999</v>
      </c>
    </row>
    <row r="294" spans="1:92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>
        <f aca="true" t="shared" si="88" ref="AQ294:AQ357">AQ293+50</f>
        <v>14575</v>
      </c>
      <c r="AR294" s="1">
        <v>3461</v>
      </c>
      <c r="AS294" s="1">
        <v>5716</v>
      </c>
      <c r="AT294" s="1">
        <v>6431</v>
      </c>
      <c r="AU294" s="1">
        <f t="shared" si="86"/>
        <v>491.9865</v>
      </c>
      <c r="BB294" s="1"/>
      <c r="BC294" s="1"/>
      <c r="BD294" s="1"/>
      <c r="BE294" s="1"/>
      <c r="BF294" s="1"/>
      <c r="BG294" s="1">
        <f aca="true" t="shared" si="89" ref="BG294:BG357">BG293+50</f>
        <v>14575</v>
      </c>
      <c r="BH294" s="1">
        <v>3461</v>
      </c>
      <c r="BI294" s="1">
        <v>5716</v>
      </c>
      <c r="BJ294" s="1">
        <v>6431</v>
      </c>
      <c r="BK294" s="1">
        <f t="shared" si="76"/>
        <v>53.4975</v>
      </c>
      <c r="BR294" s="1"/>
      <c r="BS294" s="1"/>
      <c r="BT294" s="1"/>
      <c r="BU294" s="1"/>
      <c r="BV294" s="1"/>
      <c r="BW294" s="1">
        <f t="shared" si="83"/>
        <v>29100</v>
      </c>
      <c r="BX294" s="1">
        <f t="shared" si="85"/>
        <v>1020.566</v>
      </c>
      <c r="BY294" s="1">
        <v>2104</v>
      </c>
      <c r="CG294" s="1"/>
      <c r="CH294" s="1"/>
      <c r="CI294" s="1"/>
      <c r="CJ294" s="1"/>
      <c r="CK294" s="1"/>
      <c r="CL294" s="1">
        <f t="shared" si="82"/>
        <v>29100</v>
      </c>
      <c r="CM294" s="1">
        <f t="shared" si="87"/>
        <v>677.426</v>
      </c>
      <c r="CN294" s="1">
        <f t="shared" si="84"/>
        <v>1807.532</v>
      </c>
    </row>
    <row r="295" spans="1:92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>
        <f t="shared" si="88"/>
        <v>14625</v>
      </c>
      <c r="AR295" s="1">
        <v>3461</v>
      </c>
      <c r="AS295" s="1">
        <v>5716</v>
      </c>
      <c r="AT295" s="1">
        <v>6431</v>
      </c>
      <c r="AU295" s="1">
        <f t="shared" si="86"/>
        <v>488.6515</v>
      </c>
      <c r="BB295" s="1"/>
      <c r="BC295" s="1"/>
      <c r="BD295" s="1"/>
      <c r="BE295" s="1"/>
      <c r="BF295" s="1"/>
      <c r="BG295" s="1">
        <f t="shared" si="89"/>
        <v>14625</v>
      </c>
      <c r="BH295" s="1">
        <v>3461</v>
      </c>
      <c r="BI295" s="1">
        <v>5716</v>
      </c>
      <c r="BJ295" s="1">
        <v>6431</v>
      </c>
      <c r="BK295" s="1">
        <f t="shared" si="76"/>
        <v>49.672500000000014</v>
      </c>
      <c r="BR295" s="1"/>
      <c r="BS295" s="1"/>
      <c r="BT295" s="1"/>
      <c r="BU295" s="1"/>
      <c r="BV295" s="1"/>
      <c r="BW295" s="1">
        <f t="shared" si="83"/>
        <v>29200</v>
      </c>
      <c r="BX295" s="1">
        <f t="shared" si="85"/>
        <v>1014.546</v>
      </c>
      <c r="BY295" s="1">
        <v>2104</v>
      </c>
      <c r="CG295" s="1"/>
      <c r="CH295" s="1"/>
      <c r="CI295" s="1"/>
      <c r="CJ295" s="1"/>
      <c r="CK295" s="1"/>
      <c r="CL295" s="1">
        <f t="shared" si="82"/>
        <v>29200</v>
      </c>
      <c r="CM295" s="1">
        <f t="shared" si="87"/>
        <v>671.406</v>
      </c>
      <c r="CN295" s="1">
        <f t="shared" si="84"/>
        <v>1796.712</v>
      </c>
    </row>
    <row r="296" spans="1:92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>
        <f t="shared" si="88"/>
        <v>14675</v>
      </c>
      <c r="AR296" s="1">
        <v>3461</v>
      </c>
      <c r="AS296" s="1">
        <v>5716</v>
      </c>
      <c r="AT296" s="1">
        <v>6431</v>
      </c>
      <c r="AU296" s="1">
        <f t="shared" si="86"/>
        <v>485.3165</v>
      </c>
      <c r="BB296" s="1"/>
      <c r="BC296" s="1"/>
      <c r="BD296" s="1"/>
      <c r="BE296" s="1"/>
      <c r="BF296" s="1"/>
      <c r="BG296" s="1">
        <f t="shared" si="89"/>
        <v>14675</v>
      </c>
      <c r="BH296" s="1">
        <v>3461</v>
      </c>
      <c r="BI296" s="1">
        <v>5716</v>
      </c>
      <c r="BJ296" s="1">
        <v>6431</v>
      </c>
      <c r="BK296" s="1">
        <f t="shared" si="76"/>
        <v>45.847500000000025</v>
      </c>
      <c r="BR296" s="1"/>
      <c r="BS296" s="1"/>
      <c r="BT296" s="1"/>
      <c r="BU296" s="1"/>
      <c r="BV296" s="1"/>
      <c r="BW296" s="1">
        <f t="shared" si="83"/>
        <v>29300</v>
      </c>
      <c r="BX296" s="1">
        <f t="shared" si="85"/>
        <v>1008.5260000000001</v>
      </c>
      <c r="BY296" s="1">
        <v>2104</v>
      </c>
      <c r="CG296" s="1"/>
      <c r="CH296" s="1"/>
      <c r="CI296" s="1"/>
      <c r="CJ296" s="1"/>
      <c r="CK296" s="1"/>
      <c r="CL296" s="1">
        <f t="shared" si="82"/>
        <v>29300</v>
      </c>
      <c r="CM296" s="1">
        <f t="shared" si="87"/>
        <v>665.386</v>
      </c>
      <c r="CN296" s="1">
        <f t="shared" si="84"/>
        <v>1785.892</v>
      </c>
    </row>
    <row r="297" spans="1:92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>
        <f t="shared" si="88"/>
        <v>14725</v>
      </c>
      <c r="AR297" s="1">
        <v>3461</v>
      </c>
      <c r="AS297" s="1">
        <v>5716</v>
      </c>
      <c r="AT297" s="1">
        <v>6431</v>
      </c>
      <c r="AU297" s="1">
        <f t="shared" si="86"/>
        <v>481.9815</v>
      </c>
      <c r="BB297" s="1"/>
      <c r="BC297" s="1"/>
      <c r="BD297" s="1"/>
      <c r="BE297" s="1"/>
      <c r="BF297" s="1"/>
      <c r="BG297" s="1">
        <f t="shared" si="89"/>
        <v>14725</v>
      </c>
      <c r="BH297" s="1">
        <v>3461</v>
      </c>
      <c r="BI297" s="1">
        <v>5716</v>
      </c>
      <c r="BJ297" s="1">
        <v>6431</v>
      </c>
      <c r="BK297" s="1">
        <f t="shared" si="76"/>
        <v>42.022500000000036</v>
      </c>
      <c r="BR297" s="1"/>
      <c r="BS297" s="1"/>
      <c r="BT297" s="1"/>
      <c r="BU297" s="1"/>
      <c r="BV297" s="1"/>
      <c r="BW297" s="1">
        <f t="shared" si="83"/>
        <v>29400</v>
      </c>
      <c r="BX297" s="1">
        <f t="shared" si="85"/>
        <v>1002.506</v>
      </c>
      <c r="BY297" s="1">
        <v>2104</v>
      </c>
      <c r="CG297" s="1"/>
      <c r="CH297" s="1"/>
      <c r="CI297" s="1"/>
      <c r="CJ297" s="1"/>
      <c r="CK297" s="1"/>
      <c r="CL297" s="1">
        <f t="shared" si="82"/>
        <v>29400</v>
      </c>
      <c r="CM297" s="1">
        <f t="shared" si="87"/>
        <v>659.366</v>
      </c>
      <c r="CN297" s="1">
        <f t="shared" si="84"/>
        <v>1775.0720000000001</v>
      </c>
    </row>
    <row r="298" spans="1:92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>
        <f t="shared" si="88"/>
        <v>14775</v>
      </c>
      <c r="AR298" s="1">
        <v>3461</v>
      </c>
      <c r="AS298" s="1">
        <v>5716</v>
      </c>
      <c r="AT298" s="1">
        <v>6431</v>
      </c>
      <c r="AU298" s="1">
        <f t="shared" si="86"/>
        <v>478.6465</v>
      </c>
      <c r="BB298" s="1"/>
      <c r="BC298" s="1"/>
      <c r="BD298" s="1"/>
      <c r="BE298" s="1"/>
      <c r="BF298" s="1"/>
      <c r="BG298" s="1">
        <f t="shared" si="89"/>
        <v>14775</v>
      </c>
      <c r="BH298" s="1">
        <v>3461</v>
      </c>
      <c r="BI298" s="1">
        <v>5716</v>
      </c>
      <c r="BJ298" s="1">
        <v>6431</v>
      </c>
      <c r="BK298" s="1">
        <f t="shared" si="76"/>
        <v>38.19749999999999</v>
      </c>
      <c r="BR298" s="1"/>
      <c r="BS298" s="1"/>
      <c r="BT298" s="1"/>
      <c r="BU298" s="1"/>
      <c r="BV298" s="1"/>
      <c r="BW298" s="1">
        <f t="shared" si="83"/>
        <v>29500</v>
      </c>
      <c r="BX298" s="1">
        <f t="shared" si="85"/>
        <v>996.486</v>
      </c>
      <c r="BY298" s="1">
        <v>2104</v>
      </c>
      <c r="CG298" s="1"/>
      <c r="CH298" s="1"/>
      <c r="CI298" s="1"/>
      <c r="CJ298" s="1"/>
      <c r="CK298" s="1"/>
      <c r="CL298" s="1">
        <f t="shared" si="82"/>
        <v>29500</v>
      </c>
      <c r="CM298" s="1">
        <f t="shared" si="87"/>
        <v>653.346</v>
      </c>
      <c r="CN298" s="1">
        <f t="shared" si="84"/>
        <v>1764.252</v>
      </c>
    </row>
    <row r="299" spans="1:92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>
        <f t="shared" si="88"/>
        <v>14825</v>
      </c>
      <c r="AR299" s="1">
        <v>3461</v>
      </c>
      <c r="AS299" s="1">
        <v>5716</v>
      </c>
      <c r="AT299" s="1">
        <v>6431</v>
      </c>
      <c r="AU299" s="1">
        <f t="shared" si="86"/>
        <v>475.3115</v>
      </c>
      <c r="BB299" s="1"/>
      <c r="BC299" s="1"/>
      <c r="BD299" s="1"/>
      <c r="BE299" s="1"/>
      <c r="BF299" s="1"/>
      <c r="BG299" s="1">
        <f t="shared" si="89"/>
        <v>14825</v>
      </c>
      <c r="BH299" s="1">
        <v>3461</v>
      </c>
      <c r="BI299" s="1">
        <v>5716</v>
      </c>
      <c r="BJ299" s="1">
        <v>6431</v>
      </c>
      <c r="BK299" s="1">
        <f t="shared" si="76"/>
        <v>34.3725</v>
      </c>
      <c r="BR299" s="1"/>
      <c r="BS299" s="1"/>
      <c r="BT299" s="1"/>
      <c r="BU299" s="1"/>
      <c r="BV299" s="1"/>
      <c r="BW299" s="1">
        <f t="shared" si="83"/>
        <v>29600</v>
      </c>
      <c r="BX299" s="1">
        <f t="shared" si="85"/>
        <v>990.466</v>
      </c>
      <c r="BY299" s="1">
        <v>2104</v>
      </c>
      <c r="CG299" s="1"/>
      <c r="CH299" s="1"/>
      <c r="CI299" s="1"/>
      <c r="CJ299" s="1"/>
      <c r="CK299" s="1"/>
      <c r="CL299" s="1">
        <f t="shared" si="82"/>
        <v>29600</v>
      </c>
      <c r="CM299" s="1">
        <f t="shared" si="87"/>
        <v>647.326</v>
      </c>
      <c r="CN299" s="1">
        <f aca="true" t="shared" si="90" ref="CN299:CN330">2104-(CL299-26360)*0.1082</f>
        <v>1753.432</v>
      </c>
    </row>
    <row r="300" spans="1:92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>
        <f t="shared" si="88"/>
        <v>14875</v>
      </c>
      <c r="AR300" s="1">
        <v>3461</v>
      </c>
      <c r="AS300" s="1">
        <v>5716</v>
      </c>
      <c r="AT300" s="1">
        <v>6431</v>
      </c>
      <c r="AU300" s="1">
        <f t="shared" si="86"/>
        <v>471.9765</v>
      </c>
      <c r="BB300" s="1"/>
      <c r="BC300" s="1"/>
      <c r="BD300" s="1"/>
      <c r="BE300" s="1"/>
      <c r="BF300" s="1"/>
      <c r="BG300" s="1">
        <f t="shared" si="89"/>
        <v>14875</v>
      </c>
      <c r="BH300" s="1">
        <v>3461</v>
      </c>
      <c r="BI300" s="1">
        <v>5716</v>
      </c>
      <c r="BJ300" s="1">
        <v>6431</v>
      </c>
      <c r="BK300" s="1">
        <f t="shared" si="76"/>
        <v>30.547500000000014</v>
      </c>
      <c r="BR300" s="1"/>
      <c r="BS300" s="1"/>
      <c r="BT300" s="1"/>
      <c r="BU300" s="1"/>
      <c r="BV300" s="1"/>
      <c r="BW300" s="1">
        <f t="shared" si="83"/>
        <v>29700</v>
      </c>
      <c r="BX300" s="1">
        <f t="shared" si="85"/>
        <v>984.446</v>
      </c>
      <c r="BY300" s="1">
        <v>2104</v>
      </c>
      <c r="CG300" s="1"/>
      <c r="CH300" s="1"/>
      <c r="CI300" s="1"/>
      <c r="CJ300" s="1"/>
      <c r="CK300" s="1"/>
      <c r="CL300" s="1">
        <f t="shared" si="82"/>
        <v>29700</v>
      </c>
      <c r="CM300" s="1">
        <f t="shared" si="87"/>
        <v>641.306</v>
      </c>
      <c r="CN300" s="1">
        <f t="shared" si="90"/>
        <v>1742.612</v>
      </c>
    </row>
    <row r="301" spans="1:92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>
        <f t="shared" si="88"/>
        <v>14925</v>
      </c>
      <c r="AR301" s="1">
        <v>3461</v>
      </c>
      <c r="AS301" s="1">
        <v>5716</v>
      </c>
      <c r="AT301" s="1">
        <v>6431</v>
      </c>
      <c r="AU301" s="1">
        <f t="shared" si="86"/>
        <v>468.6415</v>
      </c>
      <c r="BB301" s="1"/>
      <c r="BC301" s="1"/>
      <c r="BD301" s="1"/>
      <c r="BE301" s="1"/>
      <c r="BF301" s="1"/>
      <c r="BG301" s="1">
        <f t="shared" si="89"/>
        <v>14925</v>
      </c>
      <c r="BH301" s="1">
        <v>3461</v>
      </c>
      <c r="BI301" s="1">
        <v>5716</v>
      </c>
      <c r="BJ301" s="1">
        <v>6431</v>
      </c>
      <c r="BK301" s="1">
        <f t="shared" si="76"/>
        <v>26.722500000000025</v>
      </c>
      <c r="BR301" s="1"/>
      <c r="BS301" s="1"/>
      <c r="BT301" s="1"/>
      <c r="BU301" s="1"/>
      <c r="BV301" s="1"/>
      <c r="BW301" s="1">
        <f t="shared" si="83"/>
        <v>29800</v>
      </c>
      <c r="BX301" s="1">
        <f t="shared" si="85"/>
        <v>978.426</v>
      </c>
      <c r="BY301" s="1">
        <v>2104</v>
      </c>
      <c r="CG301" s="1"/>
      <c r="CH301" s="1"/>
      <c r="CI301" s="1"/>
      <c r="CJ301" s="1"/>
      <c r="CK301" s="1"/>
      <c r="CL301" s="1">
        <f t="shared" si="82"/>
        <v>29800</v>
      </c>
      <c r="CM301" s="1">
        <f t="shared" si="87"/>
        <v>635.2860000000001</v>
      </c>
      <c r="CN301" s="1">
        <f t="shared" si="90"/>
        <v>1731.792</v>
      </c>
    </row>
    <row r="302" spans="1:92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>
        <f t="shared" si="88"/>
        <v>14975</v>
      </c>
      <c r="AR302" s="1">
        <v>3461</v>
      </c>
      <c r="AS302" s="1">
        <v>5716</v>
      </c>
      <c r="AT302" s="1">
        <v>6431</v>
      </c>
      <c r="AU302" s="1">
        <f t="shared" si="86"/>
        <v>465.3065</v>
      </c>
      <c r="BB302" s="1"/>
      <c r="BC302" s="1"/>
      <c r="BD302" s="1"/>
      <c r="BE302" s="1"/>
      <c r="BF302" s="1"/>
      <c r="BG302" s="1">
        <f t="shared" si="89"/>
        <v>14975</v>
      </c>
      <c r="BH302" s="1">
        <v>3461</v>
      </c>
      <c r="BI302" s="1">
        <v>5716</v>
      </c>
      <c r="BJ302" s="1">
        <v>6431</v>
      </c>
      <c r="BK302" s="1">
        <f aca="true" t="shared" si="91" ref="BK302:BK308">519-((BG302-8490)*0.0765)</f>
        <v>22.897500000000036</v>
      </c>
      <c r="BR302" s="1"/>
      <c r="BS302" s="1"/>
      <c r="BT302" s="1"/>
      <c r="BU302" s="1"/>
      <c r="BV302" s="1"/>
      <c r="BW302" s="1">
        <f t="shared" si="83"/>
        <v>29900</v>
      </c>
      <c r="BX302" s="1">
        <f t="shared" si="85"/>
        <v>972.406</v>
      </c>
      <c r="BY302" s="1">
        <v>2104</v>
      </c>
      <c r="CG302" s="1"/>
      <c r="CH302" s="1"/>
      <c r="CI302" s="1"/>
      <c r="CJ302" s="1"/>
      <c r="CK302" s="1"/>
      <c r="CL302" s="1">
        <f t="shared" si="82"/>
        <v>29900</v>
      </c>
      <c r="CM302" s="1">
        <f t="shared" si="87"/>
        <v>629.2660000000001</v>
      </c>
      <c r="CN302" s="1">
        <f t="shared" si="90"/>
        <v>1720.972</v>
      </c>
    </row>
    <row r="303" spans="1:92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>
        <f t="shared" si="88"/>
        <v>15025</v>
      </c>
      <c r="AR303" s="1">
        <v>3461</v>
      </c>
      <c r="AS303" s="1">
        <v>5716</v>
      </c>
      <c r="AT303" s="1">
        <v>6431</v>
      </c>
      <c r="AU303" s="1">
        <f t="shared" si="86"/>
        <v>461.9715</v>
      </c>
      <c r="BB303" s="1"/>
      <c r="BC303" s="1"/>
      <c r="BD303" s="1"/>
      <c r="BE303" s="1"/>
      <c r="BF303" s="1"/>
      <c r="BG303" s="1">
        <f t="shared" si="89"/>
        <v>15025</v>
      </c>
      <c r="BH303" s="1">
        <v>3461</v>
      </c>
      <c r="BI303" s="1">
        <v>5716</v>
      </c>
      <c r="BJ303" s="1">
        <v>6431</v>
      </c>
      <c r="BK303" s="1">
        <f t="shared" si="91"/>
        <v>19.07249999999999</v>
      </c>
      <c r="BR303" s="1"/>
      <c r="BS303" s="1"/>
      <c r="BT303" s="1"/>
      <c r="BU303" s="1"/>
      <c r="BV303" s="1"/>
      <c r="BW303" s="1">
        <f t="shared" si="83"/>
        <v>30000</v>
      </c>
      <c r="BX303" s="1">
        <f t="shared" si="85"/>
        <v>966.386</v>
      </c>
      <c r="BY303" s="1">
        <v>2104</v>
      </c>
      <c r="CG303" s="1"/>
      <c r="CH303" s="1"/>
      <c r="CI303" s="1"/>
      <c r="CJ303" s="1"/>
      <c r="CK303" s="1"/>
      <c r="CL303" s="1">
        <f t="shared" si="82"/>
        <v>30000</v>
      </c>
      <c r="CM303" s="1">
        <f t="shared" si="87"/>
        <v>623.2460000000001</v>
      </c>
      <c r="CN303" s="1">
        <f t="shared" si="90"/>
        <v>1710.152</v>
      </c>
    </row>
    <row r="304" spans="1:92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 t="s">
        <v>176</v>
      </c>
      <c r="AQ304" s="1">
        <f t="shared" si="88"/>
        <v>15075</v>
      </c>
      <c r="AR304" s="1">
        <v>3461</v>
      </c>
      <c r="AS304" s="1">
        <v>5716</v>
      </c>
      <c r="AT304" s="1">
        <v>6431</v>
      </c>
      <c r="AU304" s="1">
        <f t="shared" si="86"/>
        <v>458.6365</v>
      </c>
      <c r="BB304" s="1"/>
      <c r="BC304" s="1"/>
      <c r="BD304" s="1"/>
      <c r="BE304" s="1"/>
      <c r="BF304" s="1"/>
      <c r="BG304" s="1">
        <f t="shared" si="89"/>
        <v>15075</v>
      </c>
      <c r="BH304" s="1">
        <v>3461</v>
      </c>
      <c r="BI304" s="1">
        <v>5716</v>
      </c>
      <c r="BJ304" s="1">
        <v>6431</v>
      </c>
      <c r="BK304" s="1">
        <f t="shared" si="91"/>
        <v>15.247500000000002</v>
      </c>
      <c r="BR304" s="1"/>
      <c r="BS304" s="1"/>
      <c r="BT304" s="1"/>
      <c r="BU304" s="1"/>
      <c r="BV304" s="1"/>
      <c r="BW304" s="1">
        <f t="shared" si="83"/>
        <v>30100</v>
      </c>
      <c r="BX304" s="1">
        <f t="shared" si="85"/>
        <v>960.366</v>
      </c>
      <c r="BY304" s="1">
        <v>2104</v>
      </c>
      <c r="CG304" s="1"/>
      <c r="CH304" s="1"/>
      <c r="CI304" s="1"/>
      <c r="CJ304" s="1"/>
      <c r="CK304" s="1"/>
      <c r="CL304" s="1">
        <f t="shared" si="82"/>
        <v>30100</v>
      </c>
      <c r="CM304" s="1">
        <f t="shared" si="87"/>
        <v>617.226</v>
      </c>
      <c r="CN304" s="1">
        <f t="shared" si="90"/>
        <v>1699.3319999999999</v>
      </c>
    </row>
    <row r="305" spans="1:92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>
        <f t="shared" si="88"/>
        <v>15125</v>
      </c>
      <c r="AR305" s="1">
        <v>3461</v>
      </c>
      <c r="AS305" s="1">
        <v>5716</v>
      </c>
      <c r="AT305" s="1">
        <v>6431</v>
      </c>
      <c r="AU305" s="1">
        <f t="shared" si="86"/>
        <v>455.30150000000003</v>
      </c>
      <c r="BB305" s="1"/>
      <c r="BC305" s="1"/>
      <c r="BD305" s="1"/>
      <c r="BE305" s="1"/>
      <c r="BF305" s="1"/>
      <c r="BG305" s="1">
        <f t="shared" si="89"/>
        <v>15125</v>
      </c>
      <c r="BH305" s="1">
        <v>3461</v>
      </c>
      <c r="BI305" s="1">
        <v>5716</v>
      </c>
      <c r="BJ305" s="1">
        <v>6431</v>
      </c>
      <c r="BK305" s="1">
        <f t="shared" si="91"/>
        <v>11.422500000000014</v>
      </c>
      <c r="BR305" s="1"/>
      <c r="BS305" s="1"/>
      <c r="BT305" s="1"/>
      <c r="BU305" s="1"/>
      <c r="BV305" s="1"/>
      <c r="BW305" s="1">
        <f t="shared" si="83"/>
        <v>30200</v>
      </c>
      <c r="BX305" s="1">
        <f t="shared" si="85"/>
        <v>954.346</v>
      </c>
      <c r="BY305" s="1">
        <v>2104</v>
      </c>
      <c r="CG305" s="1"/>
      <c r="CH305" s="1"/>
      <c r="CI305" s="1"/>
      <c r="CJ305" s="1"/>
      <c r="CK305" s="1"/>
      <c r="CL305" s="1">
        <f t="shared" si="82"/>
        <v>30200</v>
      </c>
      <c r="CM305" s="1">
        <f t="shared" si="87"/>
        <v>611.206</v>
      </c>
      <c r="CN305" s="1">
        <f t="shared" si="90"/>
        <v>1688.512</v>
      </c>
    </row>
    <row r="306" spans="1:92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>
        <f t="shared" si="88"/>
        <v>15175</v>
      </c>
      <c r="AR306" s="1">
        <v>3461</v>
      </c>
      <c r="AS306" s="1">
        <v>5716</v>
      </c>
      <c r="AT306" s="1">
        <v>6431</v>
      </c>
      <c r="AU306" s="1">
        <f t="shared" si="86"/>
        <v>451.9665</v>
      </c>
      <c r="BB306" s="1"/>
      <c r="BC306" s="1"/>
      <c r="BD306" s="1"/>
      <c r="BE306" s="1"/>
      <c r="BF306" s="1"/>
      <c r="BG306" s="1">
        <f t="shared" si="89"/>
        <v>15175</v>
      </c>
      <c r="BH306" s="1">
        <v>3461</v>
      </c>
      <c r="BI306" s="1">
        <v>5716</v>
      </c>
      <c r="BJ306" s="1">
        <v>6431</v>
      </c>
      <c r="BK306" s="1">
        <f t="shared" si="91"/>
        <v>7.597500000000025</v>
      </c>
      <c r="BR306" s="1"/>
      <c r="BS306" s="1"/>
      <c r="BT306" s="1"/>
      <c r="BU306" s="1"/>
      <c r="BV306" s="1"/>
      <c r="BW306" s="1">
        <f t="shared" si="83"/>
        <v>30300</v>
      </c>
      <c r="BX306" s="1">
        <f t="shared" si="85"/>
        <v>948.326</v>
      </c>
      <c r="BY306" s="1">
        <v>2104</v>
      </c>
      <c r="CG306" s="1"/>
      <c r="CH306" s="1"/>
      <c r="CI306" s="1"/>
      <c r="CJ306" s="1"/>
      <c r="CK306" s="1"/>
      <c r="CL306" s="1">
        <f t="shared" si="82"/>
        <v>30300</v>
      </c>
      <c r="CM306" s="1">
        <f t="shared" si="87"/>
        <v>605.186</v>
      </c>
      <c r="CN306" s="1">
        <f t="shared" si="90"/>
        <v>1677.692</v>
      </c>
    </row>
    <row r="307" spans="1:92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>
        <f t="shared" si="88"/>
        <v>15225</v>
      </c>
      <c r="AR307" s="1">
        <v>3461</v>
      </c>
      <c r="AS307" s="1">
        <v>5716</v>
      </c>
      <c r="AT307" s="1">
        <v>6431</v>
      </c>
      <c r="AU307" s="1">
        <f t="shared" si="86"/>
        <v>448.6315</v>
      </c>
      <c r="BB307" s="1"/>
      <c r="BC307" s="1"/>
      <c r="BD307" s="1"/>
      <c r="BE307" s="1"/>
      <c r="BF307" s="1"/>
      <c r="BG307" s="1">
        <f t="shared" si="89"/>
        <v>15225</v>
      </c>
      <c r="BH307" s="1">
        <v>3461</v>
      </c>
      <c r="BI307" s="1">
        <v>5716</v>
      </c>
      <c r="BJ307" s="1">
        <v>6431</v>
      </c>
      <c r="BK307" s="1">
        <f t="shared" si="91"/>
        <v>3.7725000000000364</v>
      </c>
      <c r="BR307" s="1"/>
      <c r="BS307" s="1"/>
      <c r="BT307" s="1"/>
      <c r="BU307" s="1"/>
      <c r="BV307" s="1"/>
      <c r="BW307" s="1">
        <f t="shared" si="83"/>
        <v>30400</v>
      </c>
      <c r="BX307" s="1">
        <f t="shared" si="85"/>
        <v>942.306</v>
      </c>
      <c r="BY307" s="1">
        <v>2104</v>
      </c>
      <c r="CG307" s="1"/>
      <c r="CH307" s="1"/>
      <c r="CI307" s="1"/>
      <c r="CJ307" s="1"/>
      <c r="CK307" s="1"/>
      <c r="CL307" s="1">
        <f t="shared" si="82"/>
        <v>30400</v>
      </c>
      <c r="CM307" s="1">
        <f t="shared" si="87"/>
        <v>599.166</v>
      </c>
      <c r="CN307" s="1">
        <f t="shared" si="90"/>
        <v>1666.8719999999998</v>
      </c>
    </row>
    <row r="308" spans="1:92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>
        <f t="shared" si="88"/>
        <v>15275</v>
      </c>
      <c r="AR308" s="1">
        <v>3461</v>
      </c>
      <c r="AS308" s="1">
        <v>5716</v>
      </c>
      <c r="AT308" s="1">
        <v>6431</v>
      </c>
      <c r="AU308" s="1">
        <f t="shared" si="86"/>
        <v>445.29650000000004</v>
      </c>
      <c r="BB308" s="1"/>
      <c r="BC308" s="1"/>
      <c r="BD308" s="1"/>
      <c r="BE308" s="1"/>
      <c r="BF308" s="1"/>
      <c r="BG308" s="1">
        <f t="shared" si="89"/>
        <v>15275</v>
      </c>
      <c r="BH308" s="1">
        <v>3461</v>
      </c>
      <c r="BI308" s="1">
        <v>5716</v>
      </c>
      <c r="BJ308" s="1">
        <v>6431</v>
      </c>
      <c r="BK308" s="1">
        <f t="shared" si="91"/>
        <v>-0.052500000000009095</v>
      </c>
      <c r="BR308" s="1"/>
      <c r="BS308" s="1"/>
      <c r="BT308" s="1"/>
      <c r="BU308" s="1"/>
      <c r="BV308" s="1"/>
      <c r="BW308" s="1">
        <f t="shared" si="83"/>
        <v>30500</v>
      </c>
      <c r="BX308" s="1">
        <f t="shared" si="85"/>
        <v>936.2860000000001</v>
      </c>
      <c r="BY308" s="1">
        <v>2104</v>
      </c>
      <c r="CG308" s="1"/>
      <c r="CH308" s="1"/>
      <c r="CI308" s="1"/>
      <c r="CJ308" s="1"/>
      <c r="CK308" s="1"/>
      <c r="CL308" s="1">
        <f t="shared" si="82"/>
        <v>30500</v>
      </c>
      <c r="CM308" s="1">
        <f t="shared" si="87"/>
        <v>593.146</v>
      </c>
      <c r="CN308" s="1">
        <f t="shared" si="90"/>
        <v>1656.052</v>
      </c>
    </row>
    <row r="309" spans="1:92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>
        <f t="shared" si="88"/>
        <v>15325</v>
      </c>
      <c r="AR309" s="1">
        <v>3461</v>
      </c>
      <c r="AS309" s="1">
        <v>5716</v>
      </c>
      <c r="AT309" s="1">
        <v>6431</v>
      </c>
      <c r="AU309" s="1">
        <f t="shared" si="86"/>
        <v>441.9615</v>
      </c>
      <c r="BB309" s="1"/>
      <c r="BC309" s="1"/>
      <c r="BD309" s="1"/>
      <c r="BE309" s="1"/>
      <c r="BF309" s="1"/>
      <c r="BG309" s="1">
        <f t="shared" si="89"/>
        <v>15325</v>
      </c>
      <c r="BH309" s="1">
        <v>3461</v>
      </c>
      <c r="BI309" s="1">
        <v>5716</v>
      </c>
      <c r="BJ309" s="1">
        <v>6431</v>
      </c>
      <c r="BR309" s="1"/>
      <c r="BS309" s="1"/>
      <c r="BT309" s="1"/>
      <c r="BU309" s="1"/>
      <c r="BV309" s="1"/>
      <c r="BW309" s="1">
        <f t="shared" si="83"/>
        <v>30600</v>
      </c>
      <c r="BX309" s="1">
        <f t="shared" si="85"/>
        <v>930.2660000000001</v>
      </c>
      <c r="BY309" s="1">
        <v>2104</v>
      </c>
      <c r="CG309" s="1"/>
      <c r="CH309" s="1"/>
      <c r="CI309" s="1"/>
      <c r="CJ309" s="1"/>
      <c r="CK309" s="1"/>
      <c r="CL309" s="1">
        <f t="shared" si="82"/>
        <v>30600</v>
      </c>
      <c r="CM309" s="1">
        <f t="shared" si="87"/>
        <v>587.126</v>
      </c>
      <c r="CN309" s="1">
        <f t="shared" si="90"/>
        <v>1645.232</v>
      </c>
    </row>
    <row r="310" spans="1:92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>
        <f t="shared" si="88"/>
        <v>15375</v>
      </c>
      <c r="AR310" s="1">
        <v>3461</v>
      </c>
      <c r="AS310" s="1">
        <v>5716</v>
      </c>
      <c r="AT310" s="1">
        <v>6431</v>
      </c>
      <c r="AU310" s="1">
        <f t="shared" si="86"/>
        <v>438.6265</v>
      </c>
      <c r="BB310" s="1"/>
      <c r="BC310" s="1"/>
      <c r="BD310" s="1"/>
      <c r="BE310" s="1"/>
      <c r="BF310" s="1"/>
      <c r="BG310" s="1">
        <f t="shared" si="89"/>
        <v>15375</v>
      </c>
      <c r="BH310" s="1">
        <v>3461</v>
      </c>
      <c r="BI310" s="1">
        <v>5716</v>
      </c>
      <c r="BJ310" s="1">
        <v>6431</v>
      </c>
      <c r="BR310" s="1"/>
      <c r="BS310" s="1"/>
      <c r="BT310" s="1"/>
      <c r="BU310" s="1"/>
      <c r="BV310" s="1"/>
      <c r="BW310" s="1">
        <f t="shared" si="83"/>
        <v>30700</v>
      </c>
      <c r="BX310" s="1">
        <f t="shared" si="85"/>
        <v>924.246</v>
      </c>
      <c r="BY310" s="1">
        <v>2104</v>
      </c>
      <c r="CG310" s="1"/>
      <c r="CH310" s="1"/>
      <c r="CI310" s="1"/>
      <c r="CJ310" s="1"/>
      <c r="CK310" s="1"/>
      <c r="CL310" s="1">
        <f t="shared" si="82"/>
        <v>30700</v>
      </c>
      <c r="CM310" s="1">
        <f t="shared" si="87"/>
        <v>581.106</v>
      </c>
      <c r="CN310" s="1">
        <f t="shared" si="90"/>
        <v>1634.412</v>
      </c>
    </row>
    <row r="311" spans="1:92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>
        <f t="shared" si="88"/>
        <v>15425</v>
      </c>
      <c r="AR311" s="1">
        <v>3461</v>
      </c>
      <c r="AS311" s="1">
        <v>5716</v>
      </c>
      <c r="AT311" s="1">
        <v>6431</v>
      </c>
      <c r="AU311" s="1">
        <f t="shared" si="86"/>
        <v>435.2915</v>
      </c>
      <c r="BB311" s="1"/>
      <c r="BC311" s="1"/>
      <c r="BD311" s="1"/>
      <c r="BE311" s="1"/>
      <c r="BF311" s="1"/>
      <c r="BG311" s="1">
        <f t="shared" si="89"/>
        <v>15425</v>
      </c>
      <c r="BH311" s="1">
        <v>3461</v>
      </c>
      <c r="BI311" s="1">
        <v>5716</v>
      </c>
      <c r="BJ311" s="1">
        <v>6431</v>
      </c>
      <c r="BR311" s="1"/>
      <c r="BS311" s="1"/>
      <c r="BT311" s="1"/>
      <c r="BU311" s="1"/>
      <c r="BV311" s="1"/>
      <c r="BW311" s="1">
        <f t="shared" si="83"/>
        <v>30800</v>
      </c>
      <c r="BX311" s="1">
        <f t="shared" si="85"/>
        <v>918.226</v>
      </c>
      <c r="BY311" s="1">
        <v>2104</v>
      </c>
      <c r="CG311" s="1"/>
      <c r="CH311" s="1"/>
      <c r="CI311" s="1"/>
      <c r="CJ311" s="1"/>
      <c r="CK311" s="1"/>
      <c r="CL311" s="1">
        <f t="shared" si="82"/>
        <v>30800</v>
      </c>
      <c r="CM311" s="1">
        <f t="shared" si="87"/>
        <v>575.086</v>
      </c>
      <c r="CN311" s="1">
        <f t="shared" si="90"/>
        <v>1623.592</v>
      </c>
    </row>
    <row r="312" spans="1:92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>
        <f t="shared" si="88"/>
        <v>15475</v>
      </c>
      <c r="AR312" s="1">
        <v>3461</v>
      </c>
      <c r="AS312" s="1">
        <v>5716</v>
      </c>
      <c r="AT312" s="1">
        <v>6431</v>
      </c>
      <c r="AU312" s="1">
        <f t="shared" si="86"/>
        <v>431.9565</v>
      </c>
      <c r="BB312" s="1"/>
      <c r="BC312" s="1"/>
      <c r="BD312" s="1"/>
      <c r="BE312" s="1"/>
      <c r="BF312" s="1"/>
      <c r="BG312" s="1">
        <f t="shared" si="89"/>
        <v>15475</v>
      </c>
      <c r="BH312" s="1">
        <v>3461</v>
      </c>
      <c r="BI312" s="1">
        <v>5716</v>
      </c>
      <c r="BJ312" s="1">
        <v>6431</v>
      </c>
      <c r="BR312" s="1"/>
      <c r="BS312" s="1"/>
      <c r="BT312" s="1"/>
      <c r="BU312" s="1"/>
      <c r="BV312" s="1"/>
      <c r="BW312" s="1">
        <f t="shared" si="83"/>
        <v>30900</v>
      </c>
      <c r="BX312" s="1">
        <f t="shared" si="85"/>
        <v>912.206</v>
      </c>
      <c r="BY312" s="1">
        <v>2104</v>
      </c>
      <c r="CG312" s="1"/>
      <c r="CH312" s="1"/>
      <c r="CI312" s="1"/>
      <c r="CJ312" s="1"/>
      <c r="CK312" s="1"/>
      <c r="CL312" s="1">
        <f t="shared" si="82"/>
        <v>30900</v>
      </c>
      <c r="CM312" s="1">
        <f t="shared" si="87"/>
        <v>569.066</v>
      </c>
      <c r="CN312" s="1">
        <f t="shared" si="90"/>
        <v>1612.772</v>
      </c>
    </row>
    <row r="313" spans="1:92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>
        <f t="shared" si="88"/>
        <v>15525</v>
      </c>
      <c r="AR313" s="1">
        <v>3461</v>
      </c>
      <c r="AS313" s="1">
        <v>5716</v>
      </c>
      <c r="AT313" s="1">
        <v>6431</v>
      </c>
      <c r="AU313" s="1">
        <f t="shared" si="86"/>
        <v>428.6215</v>
      </c>
      <c r="BB313" s="1"/>
      <c r="BC313" s="1"/>
      <c r="BD313" s="1"/>
      <c r="BE313" s="1"/>
      <c r="BF313" s="1"/>
      <c r="BG313" s="1">
        <f t="shared" si="89"/>
        <v>15525</v>
      </c>
      <c r="BH313" s="1">
        <v>3461</v>
      </c>
      <c r="BI313" s="1">
        <v>5716</v>
      </c>
      <c r="BJ313" s="1">
        <v>6431</v>
      </c>
      <c r="BR313" s="1"/>
      <c r="BS313" s="1"/>
      <c r="BT313" s="1"/>
      <c r="BU313" s="1"/>
      <c r="BV313" s="1"/>
      <c r="BW313" s="1">
        <f t="shared" si="83"/>
        <v>31000</v>
      </c>
      <c r="BX313" s="1">
        <f t="shared" si="85"/>
        <v>906.186</v>
      </c>
      <c r="BY313" s="1">
        <v>2104</v>
      </c>
      <c r="CG313" s="1"/>
      <c r="CH313" s="1"/>
      <c r="CI313" s="1"/>
      <c r="CJ313" s="1"/>
      <c r="CK313" s="1"/>
      <c r="CL313" s="1">
        <f t="shared" si="82"/>
        <v>31000</v>
      </c>
      <c r="CM313" s="1">
        <f t="shared" si="87"/>
        <v>563.046</v>
      </c>
      <c r="CN313" s="1">
        <f t="shared" si="90"/>
        <v>1601.952</v>
      </c>
    </row>
    <row r="314" spans="1:92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>
        <f t="shared" si="88"/>
        <v>15575</v>
      </c>
      <c r="AR314" s="1">
        <v>3461</v>
      </c>
      <c r="AS314" s="1">
        <v>5716</v>
      </c>
      <c r="AT314" s="1">
        <v>6431</v>
      </c>
      <c r="AU314" s="1">
        <f t="shared" si="86"/>
        <v>425.2865</v>
      </c>
      <c r="BB314" s="1"/>
      <c r="BC314" s="1"/>
      <c r="BD314" s="1"/>
      <c r="BE314" s="1"/>
      <c r="BF314" s="1"/>
      <c r="BG314" s="1">
        <f t="shared" si="89"/>
        <v>15575</v>
      </c>
      <c r="BH314" s="1">
        <v>3461</v>
      </c>
      <c r="BI314" s="1">
        <v>5716</v>
      </c>
      <c r="BJ314" s="1">
        <v>6431</v>
      </c>
      <c r="BR314" s="1"/>
      <c r="BS314" s="1"/>
      <c r="BT314" s="1"/>
      <c r="BU314" s="1"/>
      <c r="BV314" s="1"/>
      <c r="BW314" s="1">
        <f t="shared" si="83"/>
        <v>31100</v>
      </c>
      <c r="BX314" s="1">
        <f t="shared" si="85"/>
        <v>900.1659999999999</v>
      </c>
      <c r="BY314" s="1">
        <v>2104</v>
      </c>
      <c r="CG314" s="1"/>
      <c r="CH314" s="1"/>
      <c r="CI314" s="1"/>
      <c r="CJ314" s="1"/>
      <c r="CK314" s="1"/>
      <c r="CL314" s="1">
        <f t="shared" si="82"/>
        <v>31100</v>
      </c>
      <c r="CM314" s="1">
        <f t="shared" si="87"/>
        <v>557.0260000000001</v>
      </c>
      <c r="CN314" s="1">
        <f t="shared" si="90"/>
        <v>1591.132</v>
      </c>
    </row>
    <row r="315" spans="1:92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>
        <f t="shared" si="88"/>
        <v>15625</v>
      </c>
      <c r="AR315" s="1">
        <v>3461</v>
      </c>
      <c r="AS315" s="1">
        <v>5716</v>
      </c>
      <c r="AT315" s="1">
        <v>6431</v>
      </c>
      <c r="AU315" s="1">
        <f t="shared" si="86"/>
        <v>421.9515</v>
      </c>
      <c r="BB315" s="1"/>
      <c r="BC315" s="1"/>
      <c r="BD315" s="1"/>
      <c r="BE315" s="1"/>
      <c r="BF315" s="1"/>
      <c r="BG315" s="1">
        <f t="shared" si="89"/>
        <v>15625</v>
      </c>
      <c r="BH315" s="1">
        <v>3461</v>
      </c>
      <c r="BI315" s="1">
        <v>5716</v>
      </c>
      <c r="BJ315" s="1">
        <v>6431</v>
      </c>
      <c r="BR315" s="1"/>
      <c r="BS315" s="1"/>
      <c r="BT315" s="1"/>
      <c r="BU315" s="1"/>
      <c r="BV315" s="1"/>
      <c r="BW315" s="1">
        <f t="shared" si="83"/>
        <v>31200</v>
      </c>
      <c r="BX315" s="1">
        <f t="shared" si="85"/>
        <v>894.146</v>
      </c>
      <c r="BY315" s="1">
        <v>2104</v>
      </c>
      <c r="CG315" s="1"/>
      <c r="CH315" s="1"/>
      <c r="CI315" s="1"/>
      <c r="CJ315" s="1"/>
      <c r="CK315" s="1"/>
      <c r="CL315" s="1">
        <f t="shared" si="82"/>
        <v>31200</v>
      </c>
      <c r="CM315" s="1">
        <f t="shared" si="87"/>
        <v>551.0060000000001</v>
      </c>
      <c r="CN315" s="1">
        <f t="shared" si="90"/>
        <v>1580.312</v>
      </c>
    </row>
    <row r="316" spans="1:92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>
        <f t="shared" si="88"/>
        <v>15675</v>
      </c>
      <c r="AR316" s="1">
        <v>3461</v>
      </c>
      <c r="AS316" s="1">
        <v>5716</v>
      </c>
      <c r="AT316" s="1">
        <v>6431</v>
      </c>
      <c r="AU316" s="1">
        <f t="shared" si="86"/>
        <v>418.6165</v>
      </c>
      <c r="BB316" s="1"/>
      <c r="BC316" s="1"/>
      <c r="BD316" s="1"/>
      <c r="BE316" s="1"/>
      <c r="BF316" s="1"/>
      <c r="BG316" s="1">
        <f t="shared" si="89"/>
        <v>15675</v>
      </c>
      <c r="BH316" s="1">
        <v>3461</v>
      </c>
      <c r="BI316" s="1">
        <v>5716</v>
      </c>
      <c r="BJ316" s="1">
        <v>6431</v>
      </c>
      <c r="BR316" s="1"/>
      <c r="BS316" s="1"/>
      <c r="BT316" s="1"/>
      <c r="BU316" s="1"/>
      <c r="BV316" s="1"/>
      <c r="BW316" s="1">
        <f t="shared" si="83"/>
        <v>31300</v>
      </c>
      <c r="BX316" s="1">
        <f t="shared" si="85"/>
        <v>888.126</v>
      </c>
      <c r="BY316" s="1">
        <v>2104</v>
      </c>
      <c r="CG316" s="1"/>
      <c r="CH316" s="1"/>
      <c r="CI316" s="1"/>
      <c r="CJ316" s="1"/>
      <c r="CK316" s="1"/>
      <c r="CL316" s="1">
        <f t="shared" si="82"/>
        <v>31300</v>
      </c>
      <c r="CM316" s="1">
        <f t="shared" si="87"/>
        <v>544.986</v>
      </c>
      <c r="CN316" s="1">
        <f t="shared" si="90"/>
        <v>1569.492</v>
      </c>
    </row>
    <row r="317" spans="1:92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>
        <f t="shared" si="88"/>
        <v>15725</v>
      </c>
      <c r="AR317" s="1">
        <v>3461</v>
      </c>
      <c r="AS317" s="1">
        <v>5716</v>
      </c>
      <c r="AT317" s="1">
        <v>6431</v>
      </c>
      <c r="AU317" s="1">
        <f t="shared" si="86"/>
        <v>415.2815</v>
      </c>
      <c r="BB317" s="1"/>
      <c r="BC317" s="1"/>
      <c r="BD317" s="1"/>
      <c r="BE317" s="1"/>
      <c r="BF317" s="1"/>
      <c r="BG317" s="1">
        <f t="shared" si="89"/>
        <v>15725</v>
      </c>
      <c r="BH317" s="1">
        <v>3461</v>
      </c>
      <c r="BI317" s="1">
        <v>5716</v>
      </c>
      <c r="BJ317" s="1">
        <v>6431</v>
      </c>
      <c r="BR317" s="1"/>
      <c r="BS317" s="1"/>
      <c r="BT317" s="1"/>
      <c r="BU317" s="1"/>
      <c r="BV317" s="1"/>
      <c r="BW317" s="1">
        <f t="shared" si="83"/>
        <v>31400</v>
      </c>
      <c r="BX317" s="1">
        <f t="shared" si="85"/>
        <v>882.106</v>
      </c>
      <c r="BY317" s="1">
        <v>2104</v>
      </c>
      <c r="CG317" s="1"/>
      <c r="CH317" s="1"/>
      <c r="CI317" s="1"/>
      <c r="CJ317" s="1"/>
      <c r="CK317" s="1"/>
      <c r="CL317" s="1">
        <f t="shared" si="82"/>
        <v>31400</v>
      </c>
      <c r="CM317" s="1">
        <f t="shared" si="87"/>
        <v>538.966</v>
      </c>
      <c r="CN317" s="1">
        <f t="shared" si="90"/>
        <v>1558.672</v>
      </c>
    </row>
    <row r="318" spans="1:92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>
        <f t="shared" si="88"/>
        <v>15775</v>
      </c>
      <c r="AR318" s="1">
        <v>3461</v>
      </c>
      <c r="AS318" s="1">
        <v>5716</v>
      </c>
      <c r="AT318" s="1">
        <v>6431</v>
      </c>
      <c r="AU318" s="1">
        <f t="shared" si="86"/>
        <v>411.9465</v>
      </c>
      <c r="BB318" s="1"/>
      <c r="BC318" s="1"/>
      <c r="BD318" s="1"/>
      <c r="BE318" s="1"/>
      <c r="BF318" s="1"/>
      <c r="BG318" s="1">
        <f t="shared" si="89"/>
        <v>15775</v>
      </c>
      <c r="BH318" s="1">
        <v>3461</v>
      </c>
      <c r="BI318" s="1">
        <v>5716</v>
      </c>
      <c r="BJ318" s="1">
        <v>6431</v>
      </c>
      <c r="BR318" s="1"/>
      <c r="BS318" s="1"/>
      <c r="BT318" s="1"/>
      <c r="BU318" s="1"/>
      <c r="BV318" s="1"/>
      <c r="BW318" s="1">
        <f t="shared" si="83"/>
        <v>31500</v>
      </c>
      <c r="BX318" s="1">
        <f t="shared" si="85"/>
        <v>876.086</v>
      </c>
      <c r="BY318" s="1">
        <v>2104</v>
      </c>
      <c r="CG318" s="1"/>
      <c r="CH318" s="1"/>
      <c r="CI318" s="1"/>
      <c r="CJ318" s="1"/>
      <c r="CK318" s="1"/>
      <c r="CL318" s="1">
        <f t="shared" si="82"/>
        <v>31500</v>
      </c>
      <c r="CM318" s="1">
        <f t="shared" si="87"/>
        <v>532.946</v>
      </c>
      <c r="CN318" s="1">
        <f t="shared" si="90"/>
        <v>1547.8519999999999</v>
      </c>
    </row>
    <row r="319" spans="1:92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>
        <f t="shared" si="88"/>
        <v>15825</v>
      </c>
      <c r="AR319" s="1">
        <v>3461</v>
      </c>
      <c r="AS319" s="1">
        <v>5716</v>
      </c>
      <c r="AT319" s="1">
        <v>6431</v>
      </c>
      <c r="AU319" s="1">
        <f t="shared" si="86"/>
        <v>408.6115</v>
      </c>
      <c r="BB319" s="1"/>
      <c r="BC319" s="1"/>
      <c r="BD319" s="1"/>
      <c r="BE319" s="1"/>
      <c r="BF319" s="1"/>
      <c r="BG319" s="1">
        <f t="shared" si="89"/>
        <v>15825</v>
      </c>
      <c r="BH319" s="1">
        <v>3461</v>
      </c>
      <c r="BI319" s="1">
        <v>5716</v>
      </c>
      <c r="BJ319" s="1">
        <v>6431</v>
      </c>
      <c r="BR319" s="1"/>
      <c r="BS319" s="1"/>
      <c r="BT319" s="1"/>
      <c r="BU319" s="1"/>
      <c r="BV319" s="1"/>
      <c r="BW319" s="1">
        <f t="shared" si="83"/>
        <v>31600</v>
      </c>
      <c r="BX319" s="1">
        <f t="shared" si="85"/>
        <v>870.066</v>
      </c>
      <c r="BY319" s="1">
        <v>2104</v>
      </c>
      <c r="CG319" s="1"/>
      <c r="CH319" s="1"/>
      <c r="CI319" s="1"/>
      <c r="CJ319" s="1"/>
      <c r="CK319" s="1"/>
      <c r="CL319" s="1">
        <f t="shared" si="82"/>
        <v>31600</v>
      </c>
      <c r="CM319" s="1">
        <f t="shared" si="87"/>
        <v>526.926</v>
      </c>
      <c r="CN319" s="1">
        <f t="shared" si="90"/>
        <v>1537.032</v>
      </c>
    </row>
    <row r="320" spans="1:92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>
        <f t="shared" si="88"/>
        <v>15875</v>
      </c>
      <c r="AR320" s="1">
        <v>3461</v>
      </c>
      <c r="AS320" s="1">
        <v>5716</v>
      </c>
      <c r="AT320" s="1">
        <v>6431</v>
      </c>
      <c r="AU320" s="1">
        <f t="shared" si="86"/>
        <v>405.2765</v>
      </c>
      <c r="BB320" s="1"/>
      <c r="BC320" s="1"/>
      <c r="BD320" s="1"/>
      <c r="BE320" s="1"/>
      <c r="BF320" s="1"/>
      <c r="BG320" s="1">
        <f t="shared" si="89"/>
        <v>15875</v>
      </c>
      <c r="BH320" s="1">
        <v>3461</v>
      </c>
      <c r="BI320" s="1">
        <v>5716</v>
      </c>
      <c r="BJ320" s="1">
        <v>6431</v>
      </c>
      <c r="BR320" s="1"/>
      <c r="BS320" s="1"/>
      <c r="BT320" s="1"/>
      <c r="BU320" s="1"/>
      <c r="BV320" s="1"/>
      <c r="BW320" s="1">
        <f t="shared" si="83"/>
        <v>31700</v>
      </c>
      <c r="BX320" s="1">
        <f t="shared" si="85"/>
        <v>864.046</v>
      </c>
      <c r="BY320" s="1">
        <v>2104</v>
      </c>
      <c r="CG320" s="1"/>
      <c r="CH320" s="1"/>
      <c r="CI320" s="1"/>
      <c r="CJ320" s="1"/>
      <c r="CK320" s="1"/>
      <c r="CL320" s="1">
        <f t="shared" si="82"/>
        <v>31700</v>
      </c>
      <c r="CM320" s="1">
        <f t="shared" si="87"/>
        <v>520.9060000000001</v>
      </c>
      <c r="CN320" s="1">
        <f t="shared" si="90"/>
        <v>1526.212</v>
      </c>
    </row>
    <row r="321" spans="1:92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>
        <f t="shared" si="88"/>
        <v>15925</v>
      </c>
      <c r="AR321" s="1">
        <v>3461</v>
      </c>
      <c r="AS321" s="1">
        <v>5716</v>
      </c>
      <c r="AT321" s="1">
        <v>6431</v>
      </c>
      <c r="AU321" s="1">
        <f t="shared" si="86"/>
        <v>401.9415</v>
      </c>
      <c r="BB321" s="1"/>
      <c r="BC321" s="1"/>
      <c r="BD321" s="1"/>
      <c r="BE321" s="1"/>
      <c r="BF321" s="1"/>
      <c r="BG321" s="1">
        <f t="shared" si="89"/>
        <v>15925</v>
      </c>
      <c r="BH321" s="1">
        <v>3461</v>
      </c>
      <c r="BI321" s="1">
        <v>5716</v>
      </c>
      <c r="BJ321" s="1">
        <v>6431</v>
      </c>
      <c r="BR321" s="1"/>
      <c r="BS321" s="1"/>
      <c r="BT321" s="1"/>
      <c r="BU321" s="1"/>
      <c r="BV321" s="1"/>
      <c r="BW321" s="1">
        <f t="shared" si="83"/>
        <v>31800</v>
      </c>
      <c r="BX321" s="1">
        <f t="shared" si="85"/>
        <v>858.0260000000001</v>
      </c>
      <c r="BY321" s="1">
        <v>2104</v>
      </c>
      <c r="CG321" s="1"/>
      <c r="CH321" s="1"/>
      <c r="CI321" s="1"/>
      <c r="CJ321" s="1"/>
      <c r="CK321" s="1"/>
      <c r="CL321" s="1">
        <f t="shared" si="82"/>
        <v>31800</v>
      </c>
      <c r="CM321" s="1">
        <f t="shared" si="87"/>
        <v>514.8860000000001</v>
      </c>
      <c r="CN321" s="1">
        <f t="shared" si="90"/>
        <v>1515.3919999999998</v>
      </c>
    </row>
    <row r="322" spans="1:92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>
        <f t="shared" si="88"/>
        <v>15975</v>
      </c>
      <c r="AR322" s="1">
        <v>3461</v>
      </c>
      <c r="AS322" s="1">
        <v>5716</v>
      </c>
      <c r="AT322" s="1">
        <v>6431</v>
      </c>
      <c r="AU322" s="1">
        <f t="shared" si="86"/>
        <v>398.6065</v>
      </c>
      <c r="BB322" s="1"/>
      <c r="BC322" s="1"/>
      <c r="BD322" s="1"/>
      <c r="BE322" s="1"/>
      <c r="BF322" s="1"/>
      <c r="BG322" s="1">
        <f t="shared" si="89"/>
        <v>15975</v>
      </c>
      <c r="BH322" s="1">
        <v>3461</v>
      </c>
      <c r="BI322" s="1">
        <v>5716</v>
      </c>
      <c r="BJ322" s="1">
        <v>6431</v>
      </c>
      <c r="BR322" s="1"/>
      <c r="BS322" s="1"/>
      <c r="BT322" s="1"/>
      <c r="BU322" s="1"/>
      <c r="BV322" s="1"/>
      <c r="BW322" s="1">
        <f t="shared" si="83"/>
        <v>31900</v>
      </c>
      <c r="BX322" s="1">
        <f t="shared" si="85"/>
        <v>852.006</v>
      </c>
      <c r="BY322" s="1">
        <v>2104</v>
      </c>
      <c r="CG322" s="1"/>
      <c r="CH322" s="1"/>
      <c r="CI322" s="1"/>
      <c r="CJ322" s="1"/>
      <c r="CK322" s="1"/>
      <c r="CL322" s="1">
        <f t="shared" si="82"/>
        <v>31900</v>
      </c>
      <c r="CM322" s="1">
        <f aca="true" t="shared" si="92" ref="CM322:CM353">1091-(CL322-22230)*0.0602</f>
        <v>508.866</v>
      </c>
      <c r="CN322" s="1">
        <f t="shared" si="90"/>
        <v>1504.5720000000001</v>
      </c>
    </row>
    <row r="323" spans="1:92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>
        <f t="shared" si="88"/>
        <v>16025</v>
      </c>
      <c r="AR323" s="1">
        <v>3461</v>
      </c>
      <c r="AS323" s="1">
        <v>5716</v>
      </c>
      <c r="AT323" s="1">
        <v>6431</v>
      </c>
      <c r="AU323" s="1">
        <f t="shared" si="86"/>
        <v>395.2715</v>
      </c>
      <c r="BB323" s="1"/>
      <c r="BC323" s="1"/>
      <c r="BD323" s="1"/>
      <c r="BE323" s="1"/>
      <c r="BF323" s="1"/>
      <c r="BG323" s="1">
        <f t="shared" si="89"/>
        <v>16025</v>
      </c>
      <c r="BH323" s="1">
        <v>3461</v>
      </c>
      <c r="BI323" s="1">
        <v>5716</v>
      </c>
      <c r="BJ323" s="1">
        <v>6431</v>
      </c>
      <c r="BR323" s="1"/>
      <c r="BS323" s="1"/>
      <c r="BT323" s="1"/>
      <c r="BU323" s="1"/>
      <c r="BV323" s="1"/>
      <c r="BW323" s="1">
        <f t="shared" si="83"/>
        <v>32000</v>
      </c>
      <c r="BX323" s="1">
        <f t="shared" si="85"/>
        <v>845.986</v>
      </c>
      <c r="BY323" s="1">
        <v>2104</v>
      </c>
      <c r="CG323" s="1"/>
      <c r="CH323" s="1"/>
      <c r="CI323" s="1"/>
      <c r="CJ323" s="1"/>
      <c r="CK323" s="1"/>
      <c r="CL323" s="1">
        <f t="shared" si="82"/>
        <v>32000</v>
      </c>
      <c r="CM323" s="1">
        <f t="shared" si="92"/>
        <v>502.846</v>
      </c>
      <c r="CN323" s="1">
        <f t="shared" si="90"/>
        <v>1493.752</v>
      </c>
    </row>
    <row r="324" spans="1:92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>
        <f t="shared" si="88"/>
        <v>16075</v>
      </c>
      <c r="AR324" s="1">
        <v>3461</v>
      </c>
      <c r="AS324" s="1">
        <v>5716</v>
      </c>
      <c r="AT324" s="1">
        <v>6431</v>
      </c>
      <c r="AU324" s="1">
        <f t="shared" si="86"/>
        <v>391.9365</v>
      </c>
      <c r="BB324" s="1"/>
      <c r="BC324" s="1"/>
      <c r="BD324" s="1"/>
      <c r="BE324" s="1"/>
      <c r="BF324" s="1"/>
      <c r="BG324" s="1">
        <f t="shared" si="89"/>
        <v>16075</v>
      </c>
      <c r="BH324" s="1">
        <v>3461</v>
      </c>
      <c r="BI324" s="1">
        <v>5716</v>
      </c>
      <c r="BJ324" s="1">
        <v>6431</v>
      </c>
      <c r="BR324" s="1"/>
      <c r="BS324" s="1"/>
      <c r="BT324" s="1"/>
      <c r="BU324" s="1"/>
      <c r="BV324" s="1"/>
      <c r="BW324" s="1">
        <f t="shared" si="83"/>
        <v>32100</v>
      </c>
      <c r="BX324" s="1">
        <f t="shared" si="85"/>
        <v>839.966</v>
      </c>
      <c r="BY324" s="1">
        <f>2104-(BW324-32060)*0.1082</f>
        <v>2099.672</v>
      </c>
      <c r="CG324" s="1"/>
      <c r="CH324" s="1"/>
      <c r="CI324" s="1"/>
      <c r="CJ324" s="1"/>
      <c r="CK324" s="1"/>
      <c r="CL324" s="1">
        <f t="shared" si="82"/>
        <v>32100</v>
      </c>
      <c r="CM324" s="1">
        <f t="shared" si="92"/>
        <v>496.826</v>
      </c>
      <c r="CN324" s="1">
        <f t="shared" si="90"/>
        <v>1482.932</v>
      </c>
    </row>
    <row r="325" spans="1:92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>
        <f t="shared" si="88"/>
        <v>16125</v>
      </c>
      <c r="AR325" s="1">
        <v>3461</v>
      </c>
      <c r="AS325" s="1">
        <v>5716</v>
      </c>
      <c r="AT325" s="1">
        <v>6431</v>
      </c>
      <c r="AU325" s="1">
        <f t="shared" si="86"/>
        <v>388.6015</v>
      </c>
      <c r="BB325" s="1"/>
      <c r="BC325" s="1"/>
      <c r="BD325" s="1"/>
      <c r="BE325" s="1"/>
      <c r="BF325" s="1"/>
      <c r="BG325" s="1">
        <f t="shared" si="89"/>
        <v>16125</v>
      </c>
      <c r="BH325" s="1">
        <v>3461</v>
      </c>
      <c r="BI325" s="1">
        <v>5716</v>
      </c>
      <c r="BJ325" s="1">
        <v>6431</v>
      </c>
      <c r="BR325" s="1"/>
      <c r="BS325" s="1"/>
      <c r="BT325" s="1"/>
      <c r="BU325" s="1"/>
      <c r="BV325" s="1"/>
      <c r="BW325" s="1">
        <f t="shared" si="83"/>
        <v>32200</v>
      </c>
      <c r="BX325" s="1">
        <f t="shared" si="85"/>
        <v>833.946</v>
      </c>
      <c r="BY325" s="1">
        <f aca="true" t="shared" si="93" ref="BY325:BY388">2104-(BW325-32060)*0.1082</f>
        <v>2088.852</v>
      </c>
      <c r="CG325" s="1"/>
      <c r="CH325" s="1"/>
      <c r="CI325" s="1"/>
      <c r="CJ325" s="1"/>
      <c r="CK325" s="1"/>
      <c r="CL325" s="1">
        <f aca="true" t="shared" si="94" ref="CL325:CL388">CL324+100</f>
        <v>32200</v>
      </c>
      <c r="CM325" s="1">
        <f t="shared" si="92"/>
        <v>490.80600000000004</v>
      </c>
      <c r="CN325" s="1">
        <f t="shared" si="90"/>
        <v>1472.112</v>
      </c>
    </row>
    <row r="326" spans="1:92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>
        <f t="shared" si="88"/>
        <v>16175</v>
      </c>
      <c r="AR326" s="1">
        <v>3461</v>
      </c>
      <c r="AS326" s="1">
        <v>5716</v>
      </c>
      <c r="AT326" s="1">
        <v>6431</v>
      </c>
      <c r="AU326" s="1">
        <f t="shared" si="86"/>
        <v>385.2665</v>
      </c>
      <c r="BB326" s="1"/>
      <c r="BC326" s="1"/>
      <c r="BD326" s="1"/>
      <c r="BE326" s="1"/>
      <c r="BF326" s="1"/>
      <c r="BG326" s="1">
        <f t="shared" si="89"/>
        <v>16175</v>
      </c>
      <c r="BH326" s="1">
        <v>3461</v>
      </c>
      <c r="BI326" s="1">
        <v>5716</v>
      </c>
      <c r="BJ326" s="1">
        <v>6431</v>
      </c>
      <c r="BR326" s="1"/>
      <c r="BS326" s="1"/>
      <c r="BT326" s="1"/>
      <c r="BU326" s="1"/>
      <c r="BV326" s="1"/>
      <c r="BW326" s="1">
        <f aca="true" t="shared" si="95" ref="BW326:BW389">BW325+100</f>
        <v>32300</v>
      </c>
      <c r="BX326" s="1">
        <f t="shared" si="85"/>
        <v>827.9259999999999</v>
      </c>
      <c r="BY326" s="1">
        <f t="shared" si="93"/>
        <v>2078.032</v>
      </c>
      <c r="CG326" s="1"/>
      <c r="CH326" s="1"/>
      <c r="CI326" s="1"/>
      <c r="CJ326" s="1"/>
      <c r="CK326" s="1"/>
      <c r="CL326" s="1">
        <f t="shared" si="94"/>
        <v>32300</v>
      </c>
      <c r="CM326" s="1">
        <f t="shared" si="92"/>
        <v>484.78600000000006</v>
      </c>
      <c r="CN326" s="1">
        <f t="shared" si="90"/>
        <v>1461.292</v>
      </c>
    </row>
    <row r="327" spans="1:92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>
        <f t="shared" si="88"/>
        <v>16225</v>
      </c>
      <c r="AR327" s="1">
        <v>3461</v>
      </c>
      <c r="AS327" s="1">
        <v>5716</v>
      </c>
      <c r="AT327" s="1">
        <v>6431</v>
      </c>
      <c r="AU327" s="1">
        <f t="shared" si="86"/>
        <v>381.9315</v>
      </c>
      <c r="BB327" s="1"/>
      <c r="BC327" s="1"/>
      <c r="BD327" s="1"/>
      <c r="BE327" s="1"/>
      <c r="BF327" s="1"/>
      <c r="BG327" s="1">
        <f t="shared" si="89"/>
        <v>16225</v>
      </c>
      <c r="BH327" s="1">
        <v>3461</v>
      </c>
      <c r="BI327" s="1">
        <v>5716</v>
      </c>
      <c r="BJ327" s="1">
        <v>6431</v>
      </c>
      <c r="BR327" s="1"/>
      <c r="BS327" s="1"/>
      <c r="BT327" s="1"/>
      <c r="BU327" s="1"/>
      <c r="BV327" s="1"/>
      <c r="BW327" s="1">
        <f t="shared" si="95"/>
        <v>32400</v>
      </c>
      <c r="BX327" s="1">
        <f t="shared" si="85"/>
        <v>821.906</v>
      </c>
      <c r="BY327" s="1">
        <f t="shared" si="93"/>
        <v>2067.212</v>
      </c>
      <c r="CG327" s="1"/>
      <c r="CH327" s="1"/>
      <c r="CI327" s="1"/>
      <c r="CJ327" s="1"/>
      <c r="CK327" s="1"/>
      <c r="CL327" s="1">
        <f t="shared" si="94"/>
        <v>32400</v>
      </c>
      <c r="CM327" s="1">
        <f t="shared" si="92"/>
        <v>478.7660000000001</v>
      </c>
      <c r="CN327" s="1">
        <f t="shared" si="90"/>
        <v>1450.472</v>
      </c>
    </row>
    <row r="328" spans="1:92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>
        <f t="shared" si="88"/>
        <v>16275</v>
      </c>
      <c r="AR328" s="1">
        <v>3461</v>
      </c>
      <c r="AS328" s="1">
        <v>5716</v>
      </c>
      <c r="AT328" s="1">
        <v>6431</v>
      </c>
      <c r="AU328" s="1">
        <f t="shared" si="86"/>
        <v>378.5965</v>
      </c>
      <c r="BB328" s="1"/>
      <c r="BC328" s="1"/>
      <c r="BD328" s="1"/>
      <c r="BE328" s="1"/>
      <c r="BF328" s="1"/>
      <c r="BG328" s="1">
        <f t="shared" si="89"/>
        <v>16275</v>
      </c>
      <c r="BH328" s="1">
        <v>3461</v>
      </c>
      <c r="BI328" s="1">
        <v>5716</v>
      </c>
      <c r="BJ328" s="1">
        <v>6431</v>
      </c>
      <c r="BR328" s="1"/>
      <c r="BS328" s="1"/>
      <c r="BT328" s="1"/>
      <c r="BU328" s="1"/>
      <c r="BV328" s="1"/>
      <c r="BW328" s="1">
        <f t="shared" si="95"/>
        <v>32500</v>
      </c>
      <c r="BX328" s="1">
        <f t="shared" si="85"/>
        <v>815.886</v>
      </c>
      <c r="BY328" s="1">
        <f t="shared" si="93"/>
        <v>2056.392</v>
      </c>
      <c r="CG328" s="1"/>
      <c r="CH328" s="1"/>
      <c r="CI328" s="1"/>
      <c r="CJ328" s="1"/>
      <c r="CK328" s="1"/>
      <c r="CL328" s="1">
        <f t="shared" si="94"/>
        <v>32500</v>
      </c>
      <c r="CM328" s="1">
        <f t="shared" si="92"/>
        <v>472.746</v>
      </c>
      <c r="CN328" s="1">
        <f t="shared" si="90"/>
        <v>1439.652</v>
      </c>
    </row>
    <row r="329" spans="1:92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>
        <f t="shared" si="88"/>
        <v>16325</v>
      </c>
      <c r="AR329" s="1">
        <v>3461</v>
      </c>
      <c r="AS329" s="1">
        <v>5716</v>
      </c>
      <c r="AT329" s="1">
        <v>6431</v>
      </c>
      <c r="AU329" s="1">
        <f t="shared" si="86"/>
        <v>375.2615</v>
      </c>
      <c r="BB329" s="1"/>
      <c r="BC329" s="1"/>
      <c r="BD329" s="1"/>
      <c r="BE329" s="1"/>
      <c r="BF329" s="1"/>
      <c r="BG329" s="1">
        <f t="shared" si="89"/>
        <v>16325</v>
      </c>
      <c r="BH329" s="1">
        <v>3461</v>
      </c>
      <c r="BI329" s="1">
        <v>5716</v>
      </c>
      <c r="BJ329" s="1">
        <v>6431</v>
      </c>
      <c r="BR329" s="1"/>
      <c r="BS329" s="1"/>
      <c r="BT329" s="1"/>
      <c r="BU329" s="1"/>
      <c r="BV329" s="1"/>
      <c r="BW329" s="1">
        <f t="shared" si="95"/>
        <v>32600</v>
      </c>
      <c r="BX329" s="1">
        <f t="shared" si="85"/>
        <v>809.866</v>
      </c>
      <c r="BY329" s="1">
        <f t="shared" si="93"/>
        <v>2045.572</v>
      </c>
      <c r="CG329" s="1"/>
      <c r="CH329" s="1"/>
      <c r="CI329" s="1"/>
      <c r="CJ329" s="1"/>
      <c r="CK329" s="1"/>
      <c r="CL329" s="1">
        <f t="shared" si="94"/>
        <v>32600</v>
      </c>
      <c r="CM329" s="1">
        <f t="shared" si="92"/>
        <v>466.726</v>
      </c>
      <c r="CN329" s="1">
        <f t="shared" si="90"/>
        <v>1428.8319999999999</v>
      </c>
    </row>
    <row r="330" spans="1:92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>
        <f t="shared" si="88"/>
        <v>16375</v>
      </c>
      <c r="AR330" s="1">
        <v>3461</v>
      </c>
      <c r="AS330" s="1">
        <v>5716</v>
      </c>
      <c r="AT330" s="1">
        <v>6431</v>
      </c>
      <c r="AU330" s="1">
        <f t="shared" si="86"/>
        <v>371.92650000000003</v>
      </c>
      <c r="BB330" s="1"/>
      <c r="BC330" s="1"/>
      <c r="BD330" s="1"/>
      <c r="BE330" s="1"/>
      <c r="BF330" s="1"/>
      <c r="BG330" s="1">
        <f t="shared" si="89"/>
        <v>16375</v>
      </c>
      <c r="BH330" s="1">
        <v>3461</v>
      </c>
      <c r="BI330" s="1">
        <v>5716</v>
      </c>
      <c r="BJ330" s="1">
        <v>6431</v>
      </c>
      <c r="BR330" s="1"/>
      <c r="BS330" s="1"/>
      <c r="BT330" s="1"/>
      <c r="BU330" s="1"/>
      <c r="BV330" s="1"/>
      <c r="BW330" s="1">
        <f t="shared" si="95"/>
        <v>32700</v>
      </c>
      <c r="BX330" s="1">
        <f t="shared" si="85"/>
        <v>803.846</v>
      </c>
      <c r="BY330" s="1">
        <f t="shared" si="93"/>
        <v>2034.752</v>
      </c>
      <c r="CG330" s="1"/>
      <c r="CH330" s="1"/>
      <c r="CI330" s="1"/>
      <c r="CJ330" s="1"/>
      <c r="CK330" s="1"/>
      <c r="CL330" s="1">
        <f t="shared" si="94"/>
        <v>32700</v>
      </c>
      <c r="CM330" s="1">
        <f t="shared" si="92"/>
        <v>460.706</v>
      </c>
      <c r="CN330" s="1">
        <f t="shared" si="90"/>
        <v>1418.012</v>
      </c>
    </row>
    <row r="331" spans="1:92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>
        <f t="shared" si="88"/>
        <v>16425</v>
      </c>
      <c r="AR331" s="1">
        <v>3461</v>
      </c>
      <c r="AS331" s="1">
        <v>5716</v>
      </c>
      <c r="AT331" s="1">
        <v>6431</v>
      </c>
      <c r="AU331" s="1">
        <f t="shared" si="86"/>
        <v>368.5915</v>
      </c>
      <c r="BB331" s="1"/>
      <c r="BC331" s="1"/>
      <c r="BD331" s="1"/>
      <c r="BE331" s="1"/>
      <c r="BF331" s="1"/>
      <c r="BG331" s="1">
        <f t="shared" si="89"/>
        <v>16425</v>
      </c>
      <c r="BH331" s="1">
        <v>3461</v>
      </c>
      <c r="BI331" s="1">
        <v>5716</v>
      </c>
      <c r="BJ331" s="1">
        <v>6431</v>
      </c>
      <c r="BR331" s="1"/>
      <c r="BS331" s="1"/>
      <c r="BT331" s="1"/>
      <c r="BU331" s="1"/>
      <c r="BV331" s="1"/>
      <c r="BW331" s="1">
        <f t="shared" si="95"/>
        <v>32800</v>
      </c>
      <c r="BX331" s="1">
        <f t="shared" si="85"/>
        <v>797.826</v>
      </c>
      <c r="BY331" s="1">
        <f t="shared" si="93"/>
        <v>2023.932</v>
      </c>
      <c r="CG331" s="1"/>
      <c r="CH331" s="1"/>
      <c r="CI331" s="1"/>
      <c r="CJ331" s="1"/>
      <c r="CK331" s="1"/>
      <c r="CL331" s="1">
        <f t="shared" si="94"/>
        <v>32800</v>
      </c>
      <c r="CM331" s="1">
        <f t="shared" si="92"/>
        <v>454.68600000000004</v>
      </c>
      <c r="CN331" s="1">
        <f aca="true" t="shared" si="96" ref="CN331:CN362">2104-(CL331-26360)*0.1082</f>
        <v>1407.192</v>
      </c>
    </row>
    <row r="332" spans="1:92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>
        <f t="shared" si="88"/>
        <v>16475</v>
      </c>
      <c r="AR332" s="1">
        <v>3461</v>
      </c>
      <c r="AS332" s="1">
        <v>5716</v>
      </c>
      <c r="AT332" s="1">
        <v>6431</v>
      </c>
      <c r="AU332" s="1">
        <f t="shared" si="86"/>
        <v>365.2565</v>
      </c>
      <c r="BB332" s="1"/>
      <c r="BC332" s="1"/>
      <c r="BD332" s="1"/>
      <c r="BE332" s="1"/>
      <c r="BF332" s="1"/>
      <c r="BG332" s="1">
        <f t="shared" si="89"/>
        <v>16475</v>
      </c>
      <c r="BH332" s="1">
        <v>3461</v>
      </c>
      <c r="BI332" s="1">
        <v>5716</v>
      </c>
      <c r="BJ332" s="1">
        <v>6431</v>
      </c>
      <c r="BR332" s="1"/>
      <c r="BS332" s="1"/>
      <c r="BT332" s="1"/>
      <c r="BU332" s="1"/>
      <c r="BV332" s="1"/>
      <c r="BW332" s="1">
        <f t="shared" si="95"/>
        <v>32900</v>
      </c>
      <c r="BX332" s="1">
        <f t="shared" si="85"/>
        <v>791.806</v>
      </c>
      <c r="BY332" s="1">
        <f t="shared" si="93"/>
        <v>2013.112</v>
      </c>
      <c r="CG332" s="1"/>
      <c r="CH332" s="1"/>
      <c r="CI332" s="1"/>
      <c r="CJ332" s="1"/>
      <c r="CK332" s="1"/>
      <c r="CL332" s="1">
        <f t="shared" si="94"/>
        <v>32900</v>
      </c>
      <c r="CM332" s="1">
        <f t="shared" si="92"/>
        <v>448.66600000000005</v>
      </c>
      <c r="CN332" s="1">
        <f t="shared" si="96"/>
        <v>1396.3719999999998</v>
      </c>
    </row>
    <row r="333" spans="1:92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>
        <f t="shared" si="88"/>
        <v>16525</v>
      </c>
      <c r="AR333" s="1">
        <v>3461</v>
      </c>
      <c r="AS333" s="1">
        <v>5716</v>
      </c>
      <c r="AT333" s="1">
        <v>6431</v>
      </c>
      <c r="AU333" s="1">
        <f t="shared" si="86"/>
        <v>361.92150000000004</v>
      </c>
      <c r="BB333" s="1"/>
      <c r="BC333" s="1"/>
      <c r="BD333" s="1"/>
      <c r="BE333" s="1"/>
      <c r="BF333" s="1"/>
      <c r="BG333" s="1">
        <f t="shared" si="89"/>
        <v>16525</v>
      </c>
      <c r="BH333" s="1">
        <v>3461</v>
      </c>
      <c r="BI333" s="1">
        <v>5716</v>
      </c>
      <c r="BJ333" s="1">
        <v>6431</v>
      </c>
      <c r="BR333" s="1"/>
      <c r="BS333" s="1"/>
      <c r="BT333" s="1"/>
      <c r="BU333" s="1"/>
      <c r="BV333" s="1"/>
      <c r="BW333" s="1">
        <f t="shared" si="95"/>
        <v>33000</v>
      </c>
      <c r="BX333" s="1">
        <f t="shared" si="85"/>
        <v>785.7860000000001</v>
      </c>
      <c r="BY333" s="1">
        <f t="shared" si="93"/>
        <v>2002.292</v>
      </c>
      <c r="CG333" s="1"/>
      <c r="CH333" s="1"/>
      <c r="CI333" s="1"/>
      <c r="CJ333" s="1"/>
      <c r="CK333" s="1"/>
      <c r="CL333" s="1">
        <f t="shared" si="94"/>
        <v>33000</v>
      </c>
      <c r="CM333" s="1">
        <f t="shared" si="92"/>
        <v>442.6460000000001</v>
      </c>
      <c r="CN333" s="1">
        <f t="shared" si="96"/>
        <v>1385.5520000000001</v>
      </c>
    </row>
    <row r="334" spans="1:92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>
        <f t="shared" si="88"/>
        <v>16575</v>
      </c>
      <c r="AR334" s="1">
        <v>3461</v>
      </c>
      <c r="AS334" s="1">
        <v>5716</v>
      </c>
      <c r="AT334" s="1">
        <v>6431</v>
      </c>
      <c r="AU334" s="1">
        <f t="shared" si="86"/>
        <v>358.5865</v>
      </c>
      <c r="BB334" s="1"/>
      <c r="BC334" s="1"/>
      <c r="BD334" s="1"/>
      <c r="BE334" s="1"/>
      <c r="BF334" s="1"/>
      <c r="BG334" s="1">
        <f t="shared" si="89"/>
        <v>16575</v>
      </c>
      <c r="BH334" s="1">
        <v>3461</v>
      </c>
      <c r="BI334" s="1">
        <v>5716</v>
      </c>
      <c r="BJ334" s="1">
        <v>6431</v>
      </c>
      <c r="BR334" s="1"/>
      <c r="BS334" s="1"/>
      <c r="BT334" s="1"/>
      <c r="BU334" s="1"/>
      <c r="BV334" s="1"/>
      <c r="BW334" s="1">
        <f t="shared" si="95"/>
        <v>33100</v>
      </c>
      <c r="BX334" s="1">
        <f t="shared" si="85"/>
        <v>779.7660000000001</v>
      </c>
      <c r="BY334" s="1">
        <f t="shared" si="93"/>
        <v>1991.472</v>
      </c>
      <c r="CG334" s="1"/>
      <c r="CH334" s="1"/>
      <c r="CI334" s="1"/>
      <c r="CJ334" s="1"/>
      <c r="CK334" s="1"/>
      <c r="CL334" s="1">
        <f t="shared" si="94"/>
        <v>33100</v>
      </c>
      <c r="CM334" s="1">
        <f t="shared" si="92"/>
        <v>436.6260000000001</v>
      </c>
      <c r="CN334" s="1">
        <f t="shared" si="96"/>
        <v>1374.732</v>
      </c>
    </row>
    <row r="335" spans="1:92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>
        <f t="shared" si="88"/>
        <v>16625</v>
      </c>
      <c r="AR335" s="1">
        <v>3461</v>
      </c>
      <c r="AS335" s="1">
        <v>5716</v>
      </c>
      <c r="AT335" s="1">
        <v>6431</v>
      </c>
      <c r="AU335" s="1">
        <f t="shared" si="86"/>
        <v>355.2515</v>
      </c>
      <c r="BB335" s="1"/>
      <c r="BC335" s="1"/>
      <c r="BD335" s="1"/>
      <c r="BE335" s="1"/>
      <c r="BF335" s="1"/>
      <c r="BG335" s="1">
        <f t="shared" si="89"/>
        <v>16625</v>
      </c>
      <c r="BH335" s="1">
        <v>3461</v>
      </c>
      <c r="BI335" s="1">
        <v>5716</v>
      </c>
      <c r="BJ335" s="1">
        <v>6431</v>
      </c>
      <c r="BR335" s="1"/>
      <c r="BS335" s="1"/>
      <c r="BT335" s="1"/>
      <c r="BU335" s="1"/>
      <c r="BV335" s="1"/>
      <c r="BW335" s="1">
        <f t="shared" si="95"/>
        <v>33200</v>
      </c>
      <c r="BX335" s="1">
        <f t="shared" si="85"/>
        <v>773.7460000000001</v>
      </c>
      <c r="BY335" s="1">
        <f t="shared" si="93"/>
        <v>1980.652</v>
      </c>
      <c r="CG335" s="1"/>
      <c r="CH335" s="1"/>
      <c r="CI335" s="1"/>
      <c r="CJ335" s="1"/>
      <c r="CK335" s="1"/>
      <c r="CL335" s="1">
        <f t="shared" si="94"/>
        <v>33200</v>
      </c>
      <c r="CM335" s="1">
        <f t="shared" si="92"/>
        <v>430.606</v>
      </c>
      <c r="CN335" s="1">
        <f t="shared" si="96"/>
        <v>1363.9119999999998</v>
      </c>
    </row>
    <row r="336" spans="1:92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>
        <f t="shared" si="88"/>
        <v>16675</v>
      </c>
      <c r="AR336" s="1">
        <v>3461</v>
      </c>
      <c r="AS336" s="1">
        <v>5716</v>
      </c>
      <c r="AT336" s="1">
        <v>6431</v>
      </c>
      <c r="AU336" s="1">
        <f t="shared" si="86"/>
        <v>351.91650000000004</v>
      </c>
      <c r="BB336" s="1"/>
      <c r="BC336" s="1"/>
      <c r="BD336" s="1"/>
      <c r="BE336" s="1"/>
      <c r="BF336" s="1"/>
      <c r="BG336" s="1">
        <f t="shared" si="89"/>
        <v>16675</v>
      </c>
      <c r="BH336" s="1">
        <v>3461</v>
      </c>
      <c r="BI336" s="1">
        <v>5716</v>
      </c>
      <c r="BJ336" s="1">
        <v>6431</v>
      </c>
      <c r="BR336" s="1"/>
      <c r="BS336" s="1"/>
      <c r="BT336" s="1"/>
      <c r="BU336" s="1"/>
      <c r="BV336" s="1"/>
      <c r="BW336" s="1">
        <f t="shared" si="95"/>
        <v>33300</v>
      </c>
      <c r="BX336" s="1">
        <f t="shared" si="85"/>
        <v>767.726</v>
      </c>
      <c r="BY336" s="1">
        <f t="shared" si="93"/>
        <v>1969.8319999999999</v>
      </c>
      <c r="CG336" s="1"/>
      <c r="CH336" s="1"/>
      <c r="CI336" s="1"/>
      <c r="CJ336" s="1"/>
      <c r="CK336" s="1"/>
      <c r="CL336" s="1">
        <f t="shared" si="94"/>
        <v>33300</v>
      </c>
      <c r="CM336" s="1">
        <f t="shared" si="92"/>
        <v>424.586</v>
      </c>
      <c r="CN336" s="1">
        <f t="shared" si="96"/>
        <v>1353.092</v>
      </c>
    </row>
    <row r="337" spans="1:92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>
        <f t="shared" si="88"/>
        <v>16725</v>
      </c>
      <c r="AR337" s="1">
        <v>3461</v>
      </c>
      <c r="AS337" s="1">
        <v>5716</v>
      </c>
      <c r="AT337" s="1">
        <v>6431</v>
      </c>
      <c r="AU337" s="1">
        <f t="shared" si="86"/>
        <v>348.5815</v>
      </c>
      <c r="BB337" s="1"/>
      <c r="BC337" s="1"/>
      <c r="BD337" s="1"/>
      <c r="BE337" s="1"/>
      <c r="BF337" s="1"/>
      <c r="BG337" s="1">
        <f t="shared" si="89"/>
        <v>16725</v>
      </c>
      <c r="BH337" s="1">
        <v>3461</v>
      </c>
      <c r="BI337" s="1">
        <v>5716</v>
      </c>
      <c r="BJ337" s="1">
        <v>6431</v>
      </c>
      <c r="BR337" s="1"/>
      <c r="BS337" s="1"/>
      <c r="BT337" s="1"/>
      <c r="BU337" s="1"/>
      <c r="BV337" s="1"/>
      <c r="BW337" s="1">
        <f t="shared" si="95"/>
        <v>33400</v>
      </c>
      <c r="BX337" s="1">
        <f t="shared" si="85"/>
        <v>761.706</v>
      </c>
      <c r="BY337" s="1">
        <f t="shared" si="93"/>
        <v>1959.012</v>
      </c>
      <c r="CG337" s="1"/>
      <c r="CH337" s="1"/>
      <c r="CI337" s="1"/>
      <c r="CJ337" s="1"/>
      <c r="CK337" s="1"/>
      <c r="CL337" s="1">
        <f t="shared" si="94"/>
        <v>33400</v>
      </c>
      <c r="CM337" s="1">
        <f t="shared" si="92"/>
        <v>418.56600000000003</v>
      </c>
      <c r="CN337" s="1">
        <f t="shared" si="96"/>
        <v>1342.272</v>
      </c>
    </row>
    <row r="338" spans="1:92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>
        <f t="shared" si="88"/>
        <v>16775</v>
      </c>
      <c r="AR338" s="1">
        <v>3461</v>
      </c>
      <c r="AS338" s="1">
        <v>5716</v>
      </c>
      <c r="AT338" s="1">
        <v>6431</v>
      </c>
      <c r="AU338" s="1">
        <f t="shared" si="86"/>
        <v>345.2465</v>
      </c>
      <c r="BB338" s="1"/>
      <c r="BC338" s="1"/>
      <c r="BD338" s="1"/>
      <c r="BE338" s="1"/>
      <c r="BF338" s="1"/>
      <c r="BG338" s="1">
        <f t="shared" si="89"/>
        <v>16775</v>
      </c>
      <c r="BH338" s="1">
        <v>3461</v>
      </c>
      <c r="BI338" s="1">
        <v>5716</v>
      </c>
      <c r="BJ338" s="1">
        <v>6431</v>
      </c>
      <c r="BR338" s="1"/>
      <c r="BS338" s="1"/>
      <c r="BT338" s="1"/>
      <c r="BU338" s="1"/>
      <c r="BV338" s="1"/>
      <c r="BW338" s="1">
        <f t="shared" si="95"/>
        <v>33500</v>
      </c>
      <c r="BX338" s="1">
        <f t="shared" si="85"/>
        <v>755.686</v>
      </c>
      <c r="BY338" s="1">
        <f t="shared" si="93"/>
        <v>1948.192</v>
      </c>
      <c r="CG338" s="1"/>
      <c r="CH338" s="1"/>
      <c r="CI338" s="1"/>
      <c r="CJ338" s="1"/>
      <c r="CK338" s="1"/>
      <c r="CL338" s="1">
        <f t="shared" si="94"/>
        <v>33500</v>
      </c>
      <c r="CM338" s="1">
        <f t="shared" si="92"/>
        <v>412.54600000000005</v>
      </c>
      <c r="CN338" s="1">
        <f t="shared" si="96"/>
        <v>1331.452</v>
      </c>
    </row>
    <row r="339" spans="1:92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>
        <f t="shared" si="88"/>
        <v>16825</v>
      </c>
      <c r="AR339" s="1">
        <v>3461</v>
      </c>
      <c r="AS339" s="1">
        <v>5716</v>
      </c>
      <c r="AT339" s="1">
        <v>6431</v>
      </c>
      <c r="AU339" s="1">
        <f t="shared" si="86"/>
        <v>341.91150000000005</v>
      </c>
      <c r="BB339" s="1"/>
      <c r="BC339" s="1"/>
      <c r="BD339" s="1"/>
      <c r="BE339" s="1"/>
      <c r="BF339" s="1"/>
      <c r="BG339" s="1">
        <f t="shared" si="89"/>
        <v>16825</v>
      </c>
      <c r="BH339" s="1">
        <v>3461</v>
      </c>
      <c r="BI339" s="1">
        <v>5716</v>
      </c>
      <c r="BJ339" s="1">
        <v>6431</v>
      </c>
      <c r="BR339" s="1"/>
      <c r="BS339" s="1"/>
      <c r="BT339" s="1"/>
      <c r="BU339" s="1"/>
      <c r="BV339" s="1"/>
      <c r="BW339" s="1">
        <f t="shared" si="95"/>
        <v>33600</v>
      </c>
      <c r="BX339" s="1">
        <f t="shared" si="85"/>
        <v>749.6659999999999</v>
      </c>
      <c r="BY339" s="1">
        <f t="shared" si="93"/>
        <v>1937.372</v>
      </c>
      <c r="CG339" s="1"/>
      <c r="CH339" s="1"/>
      <c r="CI339" s="1"/>
      <c r="CJ339" s="1"/>
      <c r="CK339" s="1"/>
      <c r="CL339" s="1">
        <f t="shared" si="94"/>
        <v>33600</v>
      </c>
      <c r="CM339" s="1">
        <f t="shared" si="92"/>
        <v>406.52600000000007</v>
      </c>
      <c r="CN339" s="1">
        <f t="shared" si="96"/>
        <v>1320.632</v>
      </c>
    </row>
    <row r="340" spans="1:92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>
        <f t="shared" si="88"/>
        <v>16875</v>
      </c>
      <c r="AR340" s="1">
        <v>3461</v>
      </c>
      <c r="AS340" s="1">
        <v>5716</v>
      </c>
      <c r="AT340" s="1">
        <v>6431</v>
      </c>
      <c r="AU340" s="1">
        <f t="shared" si="86"/>
        <v>338.5765</v>
      </c>
      <c r="BB340" s="1"/>
      <c r="BC340" s="1"/>
      <c r="BD340" s="1"/>
      <c r="BE340" s="1"/>
      <c r="BF340" s="1"/>
      <c r="BG340" s="1">
        <f t="shared" si="89"/>
        <v>16875</v>
      </c>
      <c r="BH340" s="1">
        <v>3461</v>
      </c>
      <c r="BI340" s="1">
        <v>5716</v>
      </c>
      <c r="BJ340" s="1">
        <v>6431</v>
      </c>
      <c r="BR340" s="1"/>
      <c r="BS340" s="1"/>
      <c r="BT340" s="1"/>
      <c r="BU340" s="1"/>
      <c r="BV340" s="1"/>
      <c r="BW340" s="1">
        <f t="shared" si="95"/>
        <v>33700</v>
      </c>
      <c r="BX340" s="1">
        <f t="shared" si="85"/>
        <v>743.646</v>
      </c>
      <c r="BY340" s="1">
        <f t="shared" si="93"/>
        <v>1926.552</v>
      </c>
      <c r="CG340" s="1"/>
      <c r="CH340" s="1"/>
      <c r="CI340" s="1"/>
      <c r="CJ340" s="1"/>
      <c r="CK340" s="1"/>
      <c r="CL340" s="1">
        <f t="shared" si="94"/>
        <v>33700</v>
      </c>
      <c r="CM340" s="1">
        <f t="shared" si="92"/>
        <v>400.5060000000001</v>
      </c>
      <c r="CN340" s="1">
        <f t="shared" si="96"/>
        <v>1309.812</v>
      </c>
    </row>
    <row r="341" spans="1:92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>
        <f t="shared" si="88"/>
        <v>16925</v>
      </c>
      <c r="AR341" s="1">
        <v>3461</v>
      </c>
      <c r="AS341" s="1">
        <v>5716</v>
      </c>
      <c r="AT341" s="1">
        <v>6431</v>
      </c>
      <c r="AU341" s="1">
        <f t="shared" si="86"/>
        <v>335.2415</v>
      </c>
      <c r="BB341" s="1"/>
      <c r="BC341" s="1"/>
      <c r="BD341" s="1"/>
      <c r="BE341" s="1"/>
      <c r="BF341" s="1"/>
      <c r="BG341" s="1">
        <f t="shared" si="89"/>
        <v>16925</v>
      </c>
      <c r="BH341" s="1">
        <v>3461</v>
      </c>
      <c r="BI341" s="1">
        <v>5716</v>
      </c>
      <c r="BJ341" s="1">
        <v>6431</v>
      </c>
      <c r="BR341" s="1"/>
      <c r="BS341" s="1"/>
      <c r="BT341" s="1"/>
      <c r="BU341" s="1"/>
      <c r="BV341" s="1"/>
      <c r="BW341" s="1">
        <f t="shared" si="95"/>
        <v>33800</v>
      </c>
      <c r="BX341" s="1">
        <f t="shared" si="85"/>
        <v>737.626</v>
      </c>
      <c r="BY341" s="1">
        <f t="shared" si="93"/>
        <v>1915.732</v>
      </c>
      <c r="CG341" s="1"/>
      <c r="CH341" s="1"/>
      <c r="CI341" s="1"/>
      <c r="CJ341" s="1"/>
      <c r="CK341" s="1"/>
      <c r="CL341" s="1">
        <f t="shared" si="94"/>
        <v>33800</v>
      </c>
      <c r="CM341" s="1">
        <f t="shared" si="92"/>
        <v>394.486</v>
      </c>
      <c r="CN341" s="1">
        <f t="shared" si="96"/>
        <v>1298.992</v>
      </c>
    </row>
    <row r="342" spans="1:92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>
        <f t="shared" si="88"/>
        <v>16975</v>
      </c>
      <c r="AR342" s="1">
        <v>3461</v>
      </c>
      <c r="AS342" s="1">
        <v>5716</v>
      </c>
      <c r="AT342" s="1">
        <v>6431</v>
      </c>
      <c r="AU342" s="1">
        <f t="shared" si="86"/>
        <v>331.90650000000005</v>
      </c>
      <c r="BB342" s="1"/>
      <c r="BC342" s="1"/>
      <c r="BD342" s="1"/>
      <c r="BE342" s="1"/>
      <c r="BF342" s="1"/>
      <c r="BG342" s="1">
        <f t="shared" si="89"/>
        <v>16975</v>
      </c>
      <c r="BH342" s="1">
        <v>3461</v>
      </c>
      <c r="BI342" s="1">
        <v>5716</v>
      </c>
      <c r="BJ342" s="1">
        <v>6431</v>
      </c>
      <c r="BR342" s="1"/>
      <c r="BS342" s="1"/>
      <c r="BT342" s="1"/>
      <c r="BU342" s="1"/>
      <c r="BV342" s="1"/>
      <c r="BW342" s="1">
        <f t="shared" si="95"/>
        <v>33900</v>
      </c>
      <c r="BX342" s="1">
        <f t="shared" si="85"/>
        <v>731.606</v>
      </c>
      <c r="BY342" s="1">
        <f t="shared" si="93"/>
        <v>1904.912</v>
      </c>
      <c r="CG342" s="1"/>
      <c r="CH342" s="1"/>
      <c r="CI342" s="1"/>
      <c r="CJ342" s="1"/>
      <c r="CK342" s="1"/>
      <c r="CL342" s="1">
        <f t="shared" si="94"/>
        <v>33900</v>
      </c>
      <c r="CM342" s="1">
        <f t="shared" si="92"/>
        <v>388.466</v>
      </c>
      <c r="CN342" s="1">
        <f t="shared" si="96"/>
        <v>1288.172</v>
      </c>
    </row>
    <row r="343" spans="1:92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>
        <f t="shared" si="88"/>
        <v>17025</v>
      </c>
      <c r="AR343" s="1">
        <v>3461</v>
      </c>
      <c r="AS343" s="1">
        <v>5716</v>
      </c>
      <c r="AT343" s="1">
        <v>6431</v>
      </c>
      <c r="AU343" s="1">
        <f t="shared" si="86"/>
        <v>328.5715</v>
      </c>
      <c r="BB343" s="1"/>
      <c r="BC343" s="1"/>
      <c r="BD343" s="1"/>
      <c r="BE343" s="1"/>
      <c r="BF343" s="1"/>
      <c r="BG343" s="1">
        <f t="shared" si="89"/>
        <v>17025</v>
      </c>
      <c r="BH343" s="1">
        <v>3461</v>
      </c>
      <c r="BI343" s="1">
        <v>5716</v>
      </c>
      <c r="BJ343" s="1">
        <v>6431</v>
      </c>
      <c r="BR343" s="1"/>
      <c r="BS343" s="1"/>
      <c r="BT343" s="1"/>
      <c r="BU343" s="1"/>
      <c r="BV343" s="1"/>
      <c r="BW343" s="1">
        <f t="shared" si="95"/>
        <v>34000</v>
      </c>
      <c r="BX343" s="1">
        <f t="shared" si="85"/>
        <v>725.586</v>
      </c>
      <c r="BY343" s="1">
        <f t="shared" si="93"/>
        <v>1894.092</v>
      </c>
      <c r="CG343" s="1"/>
      <c r="CH343" s="1"/>
      <c r="CI343" s="1"/>
      <c r="CJ343" s="1"/>
      <c r="CK343" s="1"/>
      <c r="CL343" s="1">
        <f t="shared" si="94"/>
        <v>34000</v>
      </c>
      <c r="CM343" s="1">
        <f t="shared" si="92"/>
        <v>382.446</v>
      </c>
      <c r="CN343" s="1">
        <f t="shared" si="96"/>
        <v>1277.3519999999999</v>
      </c>
    </row>
    <row r="344" spans="1:92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>
        <f t="shared" si="88"/>
        <v>17075</v>
      </c>
      <c r="AR344" s="1">
        <v>3461</v>
      </c>
      <c r="AS344" s="1">
        <v>5716</v>
      </c>
      <c r="AT344" s="1">
        <v>6431</v>
      </c>
      <c r="AU344" s="1">
        <f t="shared" si="86"/>
        <v>325.2365</v>
      </c>
      <c r="BB344" s="1"/>
      <c r="BC344" s="1"/>
      <c r="BD344" s="1"/>
      <c r="BE344" s="1"/>
      <c r="BF344" s="1"/>
      <c r="BG344" s="1">
        <f t="shared" si="89"/>
        <v>17075</v>
      </c>
      <c r="BH344" s="1">
        <v>3461</v>
      </c>
      <c r="BI344" s="1">
        <v>5716</v>
      </c>
      <c r="BJ344" s="1">
        <v>6431</v>
      </c>
      <c r="BR344" s="1"/>
      <c r="BS344" s="1"/>
      <c r="BT344" s="1"/>
      <c r="BU344" s="1"/>
      <c r="BV344" s="1"/>
      <c r="BW344" s="1">
        <f t="shared" si="95"/>
        <v>34100</v>
      </c>
      <c r="BX344" s="1">
        <f t="shared" si="85"/>
        <v>719.566</v>
      </c>
      <c r="BY344" s="1">
        <f t="shared" si="93"/>
        <v>1883.272</v>
      </c>
      <c r="CG344" s="1"/>
      <c r="CH344" s="1"/>
      <c r="CI344" s="1"/>
      <c r="CJ344" s="1"/>
      <c r="CK344" s="1"/>
      <c r="CL344" s="1">
        <f t="shared" si="94"/>
        <v>34100</v>
      </c>
      <c r="CM344" s="1">
        <f t="shared" si="92"/>
        <v>376.42600000000004</v>
      </c>
      <c r="CN344" s="1">
        <f t="shared" si="96"/>
        <v>1266.532</v>
      </c>
    </row>
    <row r="345" spans="1:92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>
        <f t="shared" si="88"/>
        <v>17125</v>
      </c>
      <c r="AR345" s="1">
        <v>3461</v>
      </c>
      <c r="AS345" s="1">
        <v>5716</v>
      </c>
      <c r="AT345" s="1">
        <v>6431</v>
      </c>
      <c r="AU345" s="1">
        <f t="shared" si="86"/>
        <v>321.90150000000006</v>
      </c>
      <c r="BB345" s="1"/>
      <c r="BC345" s="1"/>
      <c r="BD345" s="1"/>
      <c r="BE345" s="1"/>
      <c r="BF345" s="1"/>
      <c r="BG345" s="1">
        <f t="shared" si="89"/>
        <v>17125</v>
      </c>
      <c r="BH345" s="1">
        <v>3461</v>
      </c>
      <c r="BI345" s="1">
        <v>5716</v>
      </c>
      <c r="BJ345" s="1">
        <v>6431</v>
      </c>
      <c r="BR345" s="1"/>
      <c r="BS345" s="1"/>
      <c r="BT345" s="1"/>
      <c r="BU345" s="1"/>
      <c r="BV345" s="1"/>
      <c r="BW345" s="1">
        <f t="shared" si="95"/>
        <v>34200</v>
      </c>
      <c r="BX345" s="1">
        <f t="shared" si="85"/>
        <v>713.546</v>
      </c>
      <c r="BY345" s="1">
        <f t="shared" si="93"/>
        <v>1872.452</v>
      </c>
      <c r="CG345" s="1"/>
      <c r="CH345" s="1"/>
      <c r="CI345" s="1"/>
      <c r="CJ345" s="1"/>
      <c r="CK345" s="1"/>
      <c r="CL345" s="1">
        <f t="shared" si="94"/>
        <v>34200</v>
      </c>
      <c r="CM345" s="1">
        <f t="shared" si="92"/>
        <v>370.40600000000006</v>
      </c>
      <c r="CN345" s="1">
        <f t="shared" si="96"/>
        <v>1255.712</v>
      </c>
    </row>
    <row r="346" spans="1:92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>
        <f t="shared" si="88"/>
        <v>17175</v>
      </c>
      <c r="AR346" s="1">
        <v>3461</v>
      </c>
      <c r="AS346" s="1">
        <v>5716</v>
      </c>
      <c r="AT346" s="1">
        <v>6431</v>
      </c>
      <c r="AU346" s="1">
        <f t="shared" si="86"/>
        <v>318.5665</v>
      </c>
      <c r="BB346" s="1"/>
      <c r="BC346" s="1"/>
      <c r="BD346" s="1"/>
      <c r="BE346" s="1"/>
      <c r="BF346" s="1"/>
      <c r="BG346" s="1">
        <f t="shared" si="89"/>
        <v>17175</v>
      </c>
      <c r="BH346" s="1">
        <v>3461</v>
      </c>
      <c r="BI346" s="1">
        <v>5716</v>
      </c>
      <c r="BJ346" s="1">
        <v>6431</v>
      </c>
      <c r="BR346" s="1"/>
      <c r="BS346" s="1"/>
      <c r="BT346" s="1"/>
      <c r="BU346" s="1"/>
      <c r="BV346" s="1"/>
      <c r="BW346" s="1">
        <f t="shared" si="95"/>
        <v>34300</v>
      </c>
      <c r="BX346" s="1">
        <f t="shared" si="85"/>
        <v>707.5260000000001</v>
      </c>
      <c r="BY346" s="1">
        <f t="shared" si="93"/>
        <v>1861.632</v>
      </c>
      <c r="CG346" s="1"/>
      <c r="CH346" s="1"/>
      <c r="CI346" s="1"/>
      <c r="CJ346" s="1"/>
      <c r="CK346" s="1"/>
      <c r="CL346" s="1">
        <f t="shared" si="94"/>
        <v>34300</v>
      </c>
      <c r="CM346" s="1">
        <f t="shared" si="92"/>
        <v>364.3860000000001</v>
      </c>
      <c r="CN346" s="1">
        <f t="shared" si="96"/>
        <v>1244.8919999999998</v>
      </c>
    </row>
    <row r="347" spans="1:92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>
        <f t="shared" si="88"/>
        <v>17225</v>
      </c>
      <c r="AR347" s="1">
        <v>3461</v>
      </c>
      <c r="AS347" s="1">
        <v>5716</v>
      </c>
      <c r="AT347" s="1">
        <v>6431</v>
      </c>
      <c r="AU347" s="1">
        <f t="shared" si="86"/>
        <v>315.2315</v>
      </c>
      <c r="BB347" s="1"/>
      <c r="BC347" s="1"/>
      <c r="BD347" s="1"/>
      <c r="BE347" s="1"/>
      <c r="BF347" s="1"/>
      <c r="BG347" s="1">
        <f t="shared" si="89"/>
        <v>17225</v>
      </c>
      <c r="BH347" s="1">
        <v>3461</v>
      </c>
      <c r="BI347" s="1">
        <v>5716</v>
      </c>
      <c r="BJ347" s="1">
        <v>6431</v>
      </c>
      <c r="BR347" s="1"/>
      <c r="BS347" s="1"/>
      <c r="BT347" s="1"/>
      <c r="BU347" s="1"/>
      <c r="BV347" s="1"/>
      <c r="BW347" s="1">
        <f t="shared" si="95"/>
        <v>34400</v>
      </c>
      <c r="BX347" s="1">
        <f t="shared" si="85"/>
        <v>701.5060000000001</v>
      </c>
      <c r="BY347" s="1">
        <f t="shared" si="93"/>
        <v>1850.812</v>
      </c>
      <c r="CG347" s="1"/>
      <c r="CH347" s="1"/>
      <c r="CI347" s="1"/>
      <c r="CJ347" s="1"/>
      <c r="CK347" s="1"/>
      <c r="CL347" s="1">
        <f t="shared" si="94"/>
        <v>34400</v>
      </c>
      <c r="CM347" s="1">
        <f t="shared" si="92"/>
        <v>358.366</v>
      </c>
      <c r="CN347" s="1">
        <f t="shared" si="96"/>
        <v>1234.0720000000001</v>
      </c>
    </row>
    <row r="348" spans="1:92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>
        <f t="shared" si="88"/>
        <v>17275</v>
      </c>
      <c r="AR348" s="1">
        <v>3461</v>
      </c>
      <c r="AS348" s="1">
        <v>5716</v>
      </c>
      <c r="AT348" s="1">
        <v>6431</v>
      </c>
      <c r="AU348" s="1">
        <f t="shared" si="86"/>
        <v>311.8965</v>
      </c>
      <c r="BB348" s="1"/>
      <c r="BC348" s="1"/>
      <c r="BD348" s="1"/>
      <c r="BE348" s="1"/>
      <c r="BF348" s="1"/>
      <c r="BG348" s="1">
        <f t="shared" si="89"/>
        <v>17275</v>
      </c>
      <c r="BH348" s="1">
        <v>3461</v>
      </c>
      <c r="BI348" s="1">
        <v>5716</v>
      </c>
      <c r="BJ348" s="1">
        <v>6431</v>
      </c>
      <c r="BR348" s="1"/>
      <c r="BS348" s="1"/>
      <c r="BT348" s="1"/>
      <c r="BU348" s="1"/>
      <c r="BV348" s="1"/>
      <c r="BW348" s="1">
        <f t="shared" si="95"/>
        <v>34500</v>
      </c>
      <c r="BX348" s="1">
        <f aca="true" t="shared" si="97" ref="BX348:BX411">1091-(BW348-27930)*0.0602</f>
        <v>695.4860000000001</v>
      </c>
      <c r="BY348" s="1">
        <f t="shared" si="93"/>
        <v>1839.992</v>
      </c>
      <c r="CG348" s="1"/>
      <c r="CH348" s="1"/>
      <c r="CI348" s="1"/>
      <c r="CJ348" s="1"/>
      <c r="CK348" s="1"/>
      <c r="CL348" s="1">
        <f t="shared" si="94"/>
        <v>34500</v>
      </c>
      <c r="CM348" s="1">
        <f t="shared" si="92"/>
        <v>352.346</v>
      </c>
      <c r="CN348" s="1">
        <f t="shared" si="96"/>
        <v>1223.252</v>
      </c>
    </row>
    <row r="349" spans="1:92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>
        <f t="shared" si="88"/>
        <v>17325</v>
      </c>
      <c r="AR349" s="1">
        <v>3461</v>
      </c>
      <c r="AS349" s="1">
        <v>5716</v>
      </c>
      <c r="AT349" s="1">
        <v>6431</v>
      </c>
      <c r="AU349" s="1">
        <f t="shared" si="86"/>
        <v>308.5615</v>
      </c>
      <c r="BB349" s="1"/>
      <c r="BC349" s="1"/>
      <c r="BD349" s="1"/>
      <c r="BE349" s="1"/>
      <c r="BF349" s="1"/>
      <c r="BG349" s="1">
        <f t="shared" si="89"/>
        <v>17325</v>
      </c>
      <c r="BH349" s="1">
        <v>3461</v>
      </c>
      <c r="BI349" s="1">
        <v>5716</v>
      </c>
      <c r="BJ349" s="1">
        <v>6431</v>
      </c>
      <c r="BR349" s="1"/>
      <c r="BS349" s="1"/>
      <c r="BT349" s="1"/>
      <c r="BU349" s="1"/>
      <c r="BV349" s="1"/>
      <c r="BW349" s="1">
        <f t="shared" si="95"/>
        <v>34600</v>
      </c>
      <c r="BX349" s="1">
        <f t="shared" si="97"/>
        <v>689.466</v>
      </c>
      <c r="BY349" s="1">
        <f t="shared" si="93"/>
        <v>1829.172</v>
      </c>
      <c r="CG349" s="1"/>
      <c r="CH349" s="1"/>
      <c r="CI349" s="1"/>
      <c r="CJ349" s="1"/>
      <c r="CK349" s="1"/>
      <c r="CL349" s="1">
        <f t="shared" si="94"/>
        <v>34600</v>
      </c>
      <c r="CM349" s="1">
        <f t="shared" si="92"/>
        <v>346.326</v>
      </c>
      <c r="CN349" s="1">
        <f t="shared" si="96"/>
        <v>1212.432</v>
      </c>
    </row>
    <row r="350" spans="1:92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>
        <f t="shared" si="88"/>
        <v>17375</v>
      </c>
      <c r="AR350" s="1">
        <v>3461</v>
      </c>
      <c r="AS350" s="1">
        <v>5716</v>
      </c>
      <c r="AT350" s="1">
        <v>6431</v>
      </c>
      <c r="AU350" s="1">
        <f t="shared" si="86"/>
        <v>305.2265</v>
      </c>
      <c r="BB350" s="1"/>
      <c r="BC350" s="1"/>
      <c r="BD350" s="1"/>
      <c r="BE350" s="1"/>
      <c r="BF350" s="1"/>
      <c r="BG350" s="1">
        <f t="shared" si="89"/>
        <v>17375</v>
      </c>
      <c r="BH350" s="1">
        <v>3461</v>
      </c>
      <c r="BI350" s="1">
        <v>5716</v>
      </c>
      <c r="BJ350" s="1">
        <v>6431</v>
      </c>
      <c r="BR350" s="1"/>
      <c r="BS350" s="1"/>
      <c r="BT350" s="1"/>
      <c r="BU350" s="1"/>
      <c r="BV350" s="1"/>
      <c r="BW350" s="1">
        <f t="shared" si="95"/>
        <v>34700</v>
      </c>
      <c r="BX350" s="1">
        <f t="shared" si="97"/>
        <v>683.446</v>
      </c>
      <c r="BY350" s="1">
        <f t="shared" si="93"/>
        <v>1818.3519999999999</v>
      </c>
      <c r="CG350" s="1"/>
      <c r="CH350" s="1"/>
      <c r="CI350" s="1"/>
      <c r="CJ350" s="1"/>
      <c r="CK350" s="1"/>
      <c r="CL350" s="1">
        <f t="shared" si="94"/>
        <v>34700</v>
      </c>
      <c r="CM350" s="1">
        <f t="shared" si="92"/>
        <v>340.30600000000004</v>
      </c>
      <c r="CN350" s="1">
        <f t="shared" si="96"/>
        <v>1201.612</v>
      </c>
    </row>
    <row r="351" spans="1:92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>
        <f t="shared" si="88"/>
        <v>17425</v>
      </c>
      <c r="AR351" s="1">
        <v>3461</v>
      </c>
      <c r="AS351" s="1">
        <v>5716</v>
      </c>
      <c r="AT351" s="1">
        <v>6431</v>
      </c>
      <c r="AU351" s="1">
        <f aca="true" t="shared" si="98" ref="AU351:AU414">519-((AQ351-14170)*0.0667)</f>
        <v>301.8915</v>
      </c>
      <c r="BB351" s="1"/>
      <c r="BC351" s="1"/>
      <c r="BD351" s="1"/>
      <c r="BE351" s="1"/>
      <c r="BF351" s="1"/>
      <c r="BG351" s="1">
        <f t="shared" si="89"/>
        <v>17425</v>
      </c>
      <c r="BH351" s="1">
        <v>3461</v>
      </c>
      <c r="BI351" s="1">
        <v>5716</v>
      </c>
      <c r="BJ351" s="1">
        <v>6431</v>
      </c>
      <c r="BR351" s="1"/>
      <c r="BS351" s="1"/>
      <c r="BT351" s="1"/>
      <c r="BU351" s="1"/>
      <c r="BV351" s="1"/>
      <c r="BW351" s="1">
        <f t="shared" si="95"/>
        <v>34800</v>
      </c>
      <c r="BX351" s="1">
        <f t="shared" si="97"/>
        <v>677.426</v>
      </c>
      <c r="BY351" s="1">
        <f t="shared" si="93"/>
        <v>1807.532</v>
      </c>
      <c r="CG351" s="1"/>
      <c r="CH351" s="1"/>
      <c r="CI351" s="1"/>
      <c r="CJ351" s="1"/>
      <c r="CK351" s="1"/>
      <c r="CL351" s="1">
        <f t="shared" si="94"/>
        <v>34800</v>
      </c>
      <c r="CM351" s="1">
        <f t="shared" si="92"/>
        <v>334.28600000000006</v>
      </c>
      <c r="CN351" s="1">
        <f t="shared" si="96"/>
        <v>1190.792</v>
      </c>
    </row>
    <row r="352" spans="1:92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>
        <f t="shared" si="88"/>
        <v>17475</v>
      </c>
      <c r="AR352" s="1">
        <v>3461</v>
      </c>
      <c r="AS352" s="1">
        <v>5716</v>
      </c>
      <c r="AT352" s="1">
        <v>6431</v>
      </c>
      <c r="AU352" s="1">
        <f t="shared" si="98"/>
        <v>298.5565</v>
      </c>
      <c r="BB352" s="1"/>
      <c r="BC352" s="1"/>
      <c r="BD352" s="1"/>
      <c r="BE352" s="1"/>
      <c r="BF352" s="1"/>
      <c r="BG352" s="1">
        <f t="shared" si="89"/>
        <v>17475</v>
      </c>
      <c r="BH352" s="1">
        <v>3461</v>
      </c>
      <c r="BI352" s="1">
        <v>5716</v>
      </c>
      <c r="BJ352" s="1">
        <v>6431</v>
      </c>
      <c r="BR352" s="1"/>
      <c r="BS352" s="1"/>
      <c r="BT352" s="1"/>
      <c r="BU352" s="1"/>
      <c r="BV352" s="1"/>
      <c r="BW352" s="1">
        <f t="shared" si="95"/>
        <v>34900</v>
      </c>
      <c r="BX352" s="1">
        <f t="shared" si="97"/>
        <v>671.406</v>
      </c>
      <c r="BY352" s="1">
        <f t="shared" si="93"/>
        <v>1796.712</v>
      </c>
      <c r="CG352" s="1"/>
      <c r="CH352" s="1"/>
      <c r="CI352" s="1"/>
      <c r="CJ352" s="1"/>
      <c r="CK352" s="1"/>
      <c r="CL352" s="1">
        <f t="shared" si="94"/>
        <v>34900</v>
      </c>
      <c r="CM352" s="1">
        <f t="shared" si="92"/>
        <v>328.2660000000001</v>
      </c>
      <c r="CN352" s="1">
        <f t="shared" si="96"/>
        <v>1179.972</v>
      </c>
    </row>
    <row r="353" spans="1:92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>
        <f t="shared" si="88"/>
        <v>17525</v>
      </c>
      <c r="AR353" s="1">
        <v>3461</v>
      </c>
      <c r="AS353" s="1">
        <v>5716</v>
      </c>
      <c r="AT353" s="1">
        <v>6431</v>
      </c>
      <c r="AU353" s="1">
        <f t="shared" si="98"/>
        <v>295.2215</v>
      </c>
      <c r="BB353" s="1"/>
      <c r="BC353" s="1"/>
      <c r="BD353" s="1"/>
      <c r="BE353" s="1"/>
      <c r="BF353" s="1"/>
      <c r="BG353" s="1">
        <f t="shared" si="89"/>
        <v>17525</v>
      </c>
      <c r="BH353" s="1">
        <v>3461</v>
      </c>
      <c r="BI353" s="1">
        <v>5716</v>
      </c>
      <c r="BJ353" s="1">
        <v>6431</v>
      </c>
      <c r="BR353" s="1"/>
      <c r="BS353" s="1"/>
      <c r="BT353" s="1"/>
      <c r="BU353" s="1"/>
      <c r="BV353" s="1"/>
      <c r="BW353" s="1">
        <f t="shared" si="95"/>
        <v>35000</v>
      </c>
      <c r="BX353" s="1">
        <f t="shared" si="97"/>
        <v>665.386</v>
      </c>
      <c r="BY353" s="1">
        <f t="shared" si="93"/>
        <v>1785.892</v>
      </c>
      <c r="CG353" s="1"/>
      <c r="CH353" s="1"/>
      <c r="CI353" s="1"/>
      <c r="CJ353" s="1"/>
      <c r="CK353" s="1"/>
      <c r="CL353" s="1">
        <f t="shared" si="94"/>
        <v>35000</v>
      </c>
      <c r="CM353" s="1">
        <f t="shared" si="92"/>
        <v>322.2460000000001</v>
      </c>
      <c r="CN353" s="1">
        <f t="shared" si="96"/>
        <v>1169.152</v>
      </c>
    </row>
    <row r="354" spans="1:92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>
        <f t="shared" si="88"/>
        <v>17575</v>
      </c>
      <c r="AR354" s="1">
        <v>3461</v>
      </c>
      <c r="AS354" s="1">
        <v>5716</v>
      </c>
      <c r="AT354" s="1">
        <v>6431</v>
      </c>
      <c r="AU354" s="1">
        <f t="shared" si="98"/>
        <v>291.8865</v>
      </c>
      <c r="BB354" s="1"/>
      <c r="BC354" s="1"/>
      <c r="BD354" s="1"/>
      <c r="BE354" s="1"/>
      <c r="BF354" s="1"/>
      <c r="BG354" s="1">
        <f t="shared" si="89"/>
        <v>17575</v>
      </c>
      <c r="BH354" s="1">
        <v>3461</v>
      </c>
      <c r="BI354" s="1">
        <v>5716</v>
      </c>
      <c r="BJ354" s="1">
        <v>6431</v>
      </c>
      <c r="BR354" s="1"/>
      <c r="BS354" s="1"/>
      <c r="BT354" s="1"/>
      <c r="BU354" s="1"/>
      <c r="BV354" s="1"/>
      <c r="BW354" s="1">
        <f t="shared" si="95"/>
        <v>35100</v>
      </c>
      <c r="BX354" s="1">
        <f t="shared" si="97"/>
        <v>659.366</v>
      </c>
      <c r="BY354" s="1">
        <f t="shared" si="93"/>
        <v>1775.0720000000001</v>
      </c>
      <c r="CG354" s="1"/>
      <c r="CH354" s="1"/>
      <c r="CI354" s="1"/>
      <c r="CJ354" s="1"/>
      <c r="CK354" s="1"/>
      <c r="CL354" s="1">
        <f t="shared" si="94"/>
        <v>35100</v>
      </c>
      <c r="CM354" s="1">
        <f aca="true" t="shared" si="99" ref="CM354:CM385">1091-(CL354-22230)*0.0602</f>
        <v>316.226</v>
      </c>
      <c r="CN354" s="1">
        <f t="shared" si="96"/>
        <v>1158.3319999999999</v>
      </c>
    </row>
    <row r="355" spans="1:92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>
        <f t="shared" si="88"/>
        <v>17625</v>
      </c>
      <c r="AR355" s="1">
        <v>3461</v>
      </c>
      <c r="AS355" s="1">
        <v>5716</v>
      </c>
      <c r="AT355" s="1">
        <v>6431</v>
      </c>
      <c r="AU355" s="1">
        <f t="shared" si="98"/>
        <v>288.55150000000003</v>
      </c>
      <c r="BB355" s="1"/>
      <c r="BC355" s="1"/>
      <c r="BD355" s="1"/>
      <c r="BE355" s="1"/>
      <c r="BF355" s="1"/>
      <c r="BG355" s="1">
        <f t="shared" si="89"/>
        <v>17625</v>
      </c>
      <c r="BH355" s="1">
        <v>3461</v>
      </c>
      <c r="BI355" s="1">
        <v>5716</v>
      </c>
      <c r="BJ355" s="1">
        <v>6431</v>
      </c>
      <c r="BR355" s="1"/>
      <c r="BS355" s="1"/>
      <c r="BT355" s="1"/>
      <c r="BU355" s="1"/>
      <c r="BV355" s="1"/>
      <c r="BW355" s="1">
        <f t="shared" si="95"/>
        <v>35200</v>
      </c>
      <c r="BX355" s="1">
        <f t="shared" si="97"/>
        <v>653.346</v>
      </c>
      <c r="BY355" s="1">
        <f t="shared" si="93"/>
        <v>1764.252</v>
      </c>
      <c r="CG355" s="1"/>
      <c r="CH355" s="1"/>
      <c r="CI355" s="1"/>
      <c r="CJ355" s="1"/>
      <c r="CK355" s="1"/>
      <c r="CL355" s="1">
        <f t="shared" si="94"/>
        <v>35200</v>
      </c>
      <c r="CM355" s="1">
        <f t="shared" si="99"/>
        <v>310.206</v>
      </c>
      <c r="CN355" s="1">
        <f t="shared" si="96"/>
        <v>1147.512</v>
      </c>
    </row>
    <row r="356" spans="1:92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>
        <f t="shared" si="88"/>
        <v>17675</v>
      </c>
      <c r="AR356" s="1">
        <v>3461</v>
      </c>
      <c r="AS356" s="1">
        <v>5716</v>
      </c>
      <c r="AT356" s="1">
        <v>6431</v>
      </c>
      <c r="AU356" s="1">
        <f t="shared" si="98"/>
        <v>285.2165</v>
      </c>
      <c r="BB356" s="1"/>
      <c r="BC356" s="1"/>
      <c r="BD356" s="1"/>
      <c r="BE356" s="1"/>
      <c r="BF356" s="1"/>
      <c r="BG356" s="1">
        <f t="shared" si="89"/>
        <v>17675</v>
      </c>
      <c r="BH356" s="1">
        <v>3461</v>
      </c>
      <c r="BI356" s="1">
        <v>5716</v>
      </c>
      <c r="BJ356" s="1">
        <v>6431</v>
      </c>
      <c r="BR356" s="1"/>
      <c r="BS356" s="1"/>
      <c r="BT356" s="1"/>
      <c r="BU356" s="1"/>
      <c r="BV356" s="1"/>
      <c r="BW356" s="1">
        <f t="shared" si="95"/>
        <v>35300</v>
      </c>
      <c r="BX356" s="1">
        <f t="shared" si="97"/>
        <v>647.326</v>
      </c>
      <c r="BY356" s="1">
        <f t="shared" si="93"/>
        <v>1753.432</v>
      </c>
      <c r="CG356" s="1"/>
      <c r="CH356" s="1"/>
      <c r="CI356" s="1"/>
      <c r="CJ356" s="1"/>
      <c r="CK356" s="1"/>
      <c r="CL356" s="1">
        <f t="shared" si="94"/>
        <v>35300</v>
      </c>
      <c r="CM356" s="1">
        <f t="shared" si="99"/>
        <v>304.18600000000004</v>
      </c>
      <c r="CN356" s="1">
        <f t="shared" si="96"/>
        <v>1136.692</v>
      </c>
    </row>
    <row r="357" spans="1:92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>
        <f t="shared" si="88"/>
        <v>17725</v>
      </c>
      <c r="AR357" s="1">
        <v>3461</v>
      </c>
      <c r="AS357" s="1">
        <v>5716</v>
      </c>
      <c r="AT357" s="1">
        <v>6431</v>
      </c>
      <c r="AU357" s="1">
        <f t="shared" si="98"/>
        <v>281.8815</v>
      </c>
      <c r="BB357" s="1"/>
      <c r="BC357" s="1"/>
      <c r="BD357" s="1"/>
      <c r="BE357" s="1"/>
      <c r="BF357" s="1"/>
      <c r="BG357" s="1">
        <f t="shared" si="89"/>
        <v>17725</v>
      </c>
      <c r="BH357" s="1">
        <v>3461</v>
      </c>
      <c r="BI357" s="1">
        <v>5716</v>
      </c>
      <c r="BJ357" s="1">
        <v>6431</v>
      </c>
      <c r="BR357" s="1"/>
      <c r="BS357" s="1"/>
      <c r="BT357" s="1"/>
      <c r="BU357" s="1"/>
      <c r="BV357" s="1"/>
      <c r="BW357" s="1">
        <f t="shared" si="95"/>
        <v>35400</v>
      </c>
      <c r="BX357" s="1">
        <f t="shared" si="97"/>
        <v>641.306</v>
      </c>
      <c r="BY357" s="1">
        <f t="shared" si="93"/>
        <v>1742.612</v>
      </c>
      <c r="CG357" s="1"/>
      <c r="CH357" s="1"/>
      <c r="CI357" s="1"/>
      <c r="CJ357" s="1"/>
      <c r="CK357" s="1"/>
      <c r="CL357" s="1">
        <f t="shared" si="94"/>
        <v>35400</v>
      </c>
      <c r="CM357" s="1">
        <f t="shared" si="99"/>
        <v>298.16600000000005</v>
      </c>
      <c r="CN357" s="1">
        <f t="shared" si="96"/>
        <v>1125.8719999999998</v>
      </c>
    </row>
    <row r="358" spans="1:92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>
        <f aca="true" t="shared" si="100" ref="AQ358:AQ421">AQ357+50</f>
        <v>17775</v>
      </c>
      <c r="AR358" s="1">
        <v>3461</v>
      </c>
      <c r="AS358" s="1">
        <v>5716</v>
      </c>
      <c r="AT358" s="1">
        <v>6431</v>
      </c>
      <c r="AU358" s="1">
        <f t="shared" si="98"/>
        <v>278.54650000000004</v>
      </c>
      <c r="BB358" s="1"/>
      <c r="BC358" s="1"/>
      <c r="BD358" s="1"/>
      <c r="BE358" s="1"/>
      <c r="BF358" s="1"/>
      <c r="BG358" s="1">
        <f aca="true" t="shared" si="101" ref="BG358:BG421">BG357+50</f>
        <v>17775</v>
      </c>
      <c r="BH358" s="1">
        <v>3461</v>
      </c>
      <c r="BI358" s="1">
        <v>5716</v>
      </c>
      <c r="BJ358" s="1">
        <v>6431</v>
      </c>
      <c r="BR358" s="1"/>
      <c r="BS358" s="1"/>
      <c r="BT358" s="1"/>
      <c r="BU358" s="1"/>
      <c r="BV358" s="1"/>
      <c r="BW358" s="1">
        <f t="shared" si="95"/>
        <v>35500</v>
      </c>
      <c r="BX358" s="1">
        <f t="shared" si="97"/>
        <v>635.2860000000001</v>
      </c>
      <c r="BY358" s="1">
        <f t="shared" si="93"/>
        <v>1731.792</v>
      </c>
      <c r="CG358" s="1"/>
      <c r="CH358" s="1"/>
      <c r="CI358" s="1"/>
      <c r="CJ358" s="1"/>
      <c r="CK358" s="1"/>
      <c r="CL358" s="1">
        <f t="shared" si="94"/>
        <v>35500</v>
      </c>
      <c r="CM358" s="1">
        <f t="shared" si="99"/>
        <v>292.1460000000001</v>
      </c>
      <c r="CN358" s="1">
        <f t="shared" si="96"/>
        <v>1115.052</v>
      </c>
    </row>
    <row r="359" spans="1:92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>
        <f t="shared" si="100"/>
        <v>17825</v>
      </c>
      <c r="AR359" s="1">
        <v>3461</v>
      </c>
      <c r="AS359" s="1">
        <v>5716</v>
      </c>
      <c r="AT359" s="1">
        <v>6431</v>
      </c>
      <c r="AU359" s="1">
        <f t="shared" si="98"/>
        <v>275.2115</v>
      </c>
      <c r="BB359" s="1"/>
      <c r="BC359" s="1"/>
      <c r="BD359" s="1"/>
      <c r="BE359" s="1"/>
      <c r="BF359" s="1"/>
      <c r="BG359" s="1">
        <f t="shared" si="101"/>
        <v>17825</v>
      </c>
      <c r="BH359" s="1">
        <v>3461</v>
      </c>
      <c r="BI359" s="1">
        <v>5716</v>
      </c>
      <c r="BJ359" s="1">
        <v>6431</v>
      </c>
      <c r="BR359" s="1"/>
      <c r="BS359" s="1"/>
      <c r="BT359" s="1"/>
      <c r="BU359" s="1"/>
      <c r="BV359" s="1"/>
      <c r="BW359" s="1">
        <f t="shared" si="95"/>
        <v>35600</v>
      </c>
      <c r="BX359" s="1">
        <f t="shared" si="97"/>
        <v>629.2660000000001</v>
      </c>
      <c r="BY359" s="1">
        <f t="shared" si="93"/>
        <v>1720.972</v>
      </c>
      <c r="CG359" s="1"/>
      <c r="CH359" s="1"/>
      <c r="CI359" s="1"/>
      <c r="CJ359" s="1"/>
      <c r="CK359" s="1"/>
      <c r="CL359" s="1">
        <f t="shared" si="94"/>
        <v>35600</v>
      </c>
      <c r="CM359" s="1">
        <f t="shared" si="99"/>
        <v>286.1260000000001</v>
      </c>
      <c r="CN359" s="1">
        <f t="shared" si="96"/>
        <v>1104.232</v>
      </c>
    </row>
    <row r="360" spans="1:92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>
        <f t="shared" si="100"/>
        <v>17875</v>
      </c>
      <c r="AR360" s="1">
        <v>3461</v>
      </c>
      <c r="AS360" s="1">
        <v>5716</v>
      </c>
      <c r="AT360" s="1">
        <v>6431</v>
      </c>
      <c r="AU360" s="1">
        <f t="shared" si="98"/>
        <v>271.8765</v>
      </c>
      <c r="BB360" s="1"/>
      <c r="BC360" s="1"/>
      <c r="BD360" s="1"/>
      <c r="BE360" s="1"/>
      <c r="BF360" s="1"/>
      <c r="BG360" s="1">
        <f t="shared" si="101"/>
        <v>17875</v>
      </c>
      <c r="BH360" s="1">
        <v>3461</v>
      </c>
      <c r="BI360" s="1">
        <v>5716</v>
      </c>
      <c r="BJ360" s="1">
        <v>6431</v>
      </c>
      <c r="BR360" s="1"/>
      <c r="BS360" s="1"/>
      <c r="BT360" s="1"/>
      <c r="BU360" s="1"/>
      <c r="BV360" s="1"/>
      <c r="BW360" s="1">
        <f t="shared" si="95"/>
        <v>35700</v>
      </c>
      <c r="BX360" s="1">
        <f t="shared" si="97"/>
        <v>623.2460000000001</v>
      </c>
      <c r="BY360" s="1">
        <f t="shared" si="93"/>
        <v>1710.152</v>
      </c>
      <c r="CG360" s="1"/>
      <c r="CH360" s="1"/>
      <c r="CI360" s="1"/>
      <c r="CJ360" s="1"/>
      <c r="CK360" s="1"/>
      <c r="CL360" s="1">
        <f t="shared" si="94"/>
        <v>35700</v>
      </c>
      <c r="CM360" s="1">
        <f t="shared" si="99"/>
        <v>280.106</v>
      </c>
      <c r="CN360" s="1">
        <f t="shared" si="96"/>
        <v>1093.4119999999998</v>
      </c>
    </row>
    <row r="361" spans="1:92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>
        <f t="shared" si="100"/>
        <v>17925</v>
      </c>
      <c r="AR361" s="1">
        <v>3461</v>
      </c>
      <c r="AS361" s="1">
        <v>5716</v>
      </c>
      <c r="AT361" s="1">
        <v>6431</v>
      </c>
      <c r="AU361" s="1">
        <f t="shared" si="98"/>
        <v>268.54150000000004</v>
      </c>
      <c r="BB361" s="1"/>
      <c r="BC361" s="1"/>
      <c r="BD361" s="1"/>
      <c r="BE361" s="1"/>
      <c r="BF361" s="1"/>
      <c r="BG361" s="1">
        <f t="shared" si="101"/>
        <v>17925</v>
      </c>
      <c r="BH361" s="1">
        <v>3461</v>
      </c>
      <c r="BI361" s="1">
        <v>5716</v>
      </c>
      <c r="BJ361" s="1">
        <v>6431</v>
      </c>
      <c r="BR361" s="1"/>
      <c r="BS361" s="1"/>
      <c r="BT361" s="1"/>
      <c r="BU361" s="1"/>
      <c r="BV361" s="1"/>
      <c r="BW361" s="1">
        <f t="shared" si="95"/>
        <v>35800</v>
      </c>
      <c r="BX361" s="1">
        <f t="shared" si="97"/>
        <v>617.226</v>
      </c>
      <c r="BY361" s="1">
        <f t="shared" si="93"/>
        <v>1699.3319999999999</v>
      </c>
      <c r="CG361" s="1"/>
      <c r="CH361" s="1"/>
      <c r="CI361" s="1"/>
      <c r="CJ361" s="1"/>
      <c r="CK361" s="1"/>
      <c r="CL361" s="1">
        <f t="shared" si="94"/>
        <v>35800</v>
      </c>
      <c r="CM361" s="1">
        <f t="shared" si="99"/>
        <v>274.086</v>
      </c>
      <c r="CN361" s="1">
        <f t="shared" si="96"/>
        <v>1082.592</v>
      </c>
    </row>
    <row r="362" spans="1:92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>
        <f t="shared" si="100"/>
        <v>17975</v>
      </c>
      <c r="AR362" s="1">
        <v>3461</v>
      </c>
      <c r="AS362" s="1">
        <v>5716</v>
      </c>
      <c r="AT362" s="1">
        <v>6431</v>
      </c>
      <c r="AU362" s="1">
        <f t="shared" si="98"/>
        <v>265.2065</v>
      </c>
      <c r="BB362" s="1"/>
      <c r="BC362" s="1"/>
      <c r="BD362" s="1"/>
      <c r="BE362" s="1"/>
      <c r="BF362" s="1"/>
      <c r="BG362" s="1">
        <f t="shared" si="101"/>
        <v>17975</v>
      </c>
      <c r="BH362" s="1">
        <v>3461</v>
      </c>
      <c r="BI362" s="1">
        <v>5716</v>
      </c>
      <c r="BJ362" s="1">
        <v>6431</v>
      </c>
      <c r="BR362" s="1"/>
      <c r="BS362" s="1"/>
      <c r="BT362" s="1"/>
      <c r="BU362" s="1"/>
      <c r="BV362" s="1"/>
      <c r="BW362" s="1">
        <f t="shared" si="95"/>
        <v>35900</v>
      </c>
      <c r="BX362" s="1">
        <f t="shared" si="97"/>
        <v>611.206</v>
      </c>
      <c r="BY362" s="1">
        <f t="shared" si="93"/>
        <v>1688.512</v>
      </c>
      <c r="CG362" s="1"/>
      <c r="CH362" s="1"/>
      <c r="CI362" s="1"/>
      <c r="CJ362" s="1"/>
      <c r="CK362" s="1"/>
      <c r="CL362" s="1">
        <f t="shared" si="94"/>
        <v>35900</v>
      </c>
      <c r="CM362" s="1">
        <f t="shared" si="99"/>
        <v>268.06600000000003</v>
      </c>
      <c r="CN362" s="1">
        <f t="shared" si="96"/>
        <v>1071.772</v>
      </c>
    </row>
    <row r="363" spans="1:92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>
        <f t="shared" si="100"/>
        <v>18025</v>
      </c>
      <c r="AR363" s="1">
        <v>3461</v>
      </c>
      <c r="AS363" s="1">
        <v>5716</v>
      </c>
      <c r="AT363" s="1">
        <v>6431</v>
      </c>
      <c r="AU363" s="1">
        <f t="shared" si="98"/>
        <v>261.8715</v>
      </c>
      <c r="BB363" s="1"/>
      <c r="BC363" s="1"/>
      <c r="BD363" s="1"/>
      <c r="BE363" s="1"/>
      <c r="BF363" s="1"/>
      <c r="BG363" s="1">
        <f t="shared" si="101"/>
        <v>18025</v>
      </c>
      <c r="BH363" s="1">
        <v>3461</v>
      </c>
      <c r="BI363" s="1">
        <v>5716</v>
      </c>
      <c r="BJ363" s="1">
        <v>6431</v>
      </c>
      <c r="BR363" s="1"/>
      <c r="BS363" s="1"/>
      <c r="BT363" s="1"/>
      <c r="BU363" s="1"/>
      <c r="BV363" s="1"/>
      <c r="BW363" s="1">
        <f t="shared" si="95"/>
        <v>36000</v>
      </c>
      <c r="BX363" s="1">
        <f t="shared" si="97"/>
        <v>605.186</v>
      </c>
      <c r="BY363" s="1">
        <f t="shared" si="93"/>
        <v>1677.692</v>
      </c>
      <c r="CG363" s="1"/>
      <c r="CH363" s="1"/>
      <c r="CI363" s="1"/>
      <c r="CJ363" s="1"/>
      <c r="CK363" s="1"/>
      <c r="CL363" s="1">
        <f t="shared" si="94"/>
        <v>36000</v>
      </c>
      <c r="CM363" s="1">
        <f t="shared" si="99"/>
        <v>262.04600000000005</v>
      </c>
      <c r="CN363" s="1">
        <f aca="true" t="shared" si="102" ref="CN363:CN394">2104-(CL363-26360)*0.1082</f>
        <v>1060.952</v>
      </c>
    </row>
    <row r="364" spans="1:92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>
        <f t="shared" si="100"/>
        <v>18075</v>
      </c>
      <c r="AR364" s="1">
        <v>3461</v>
      </c>
      <c r="AS364" s="1">
        <v>5716</v>
      </c>
      <c r="AT364" s="1">
        <v>6431</v>
      </c>
      <c r="AU364" s="1">
        <f t="shared" si="98"/>
        <v>258.53650000000005</v>
      </c>
      <c r="BB364" s="1"/>
      <c r="BC364" s="1"/>
      <c r="BD364" s="1"/>
      <c r="BE364" s="1"/>
      <c r="BF364" s="1"/>
      <c r="BG364" s="1">
        <f t="shared" si="101"/>
        <v>18075</v>
      </c>
      <c r="BH364" s="1">
        <v>3461</v>
      </c>
      <c r="BI364" s="1">
        <v>5716</v>
      </c>
      <c r="BJ364" s="1">
        <v>6431</v>
      </c>
      <c r="BR364" s="1"/>
      <c r="BS364" s="1"/>
      <c r="BT364" s="1"/>
      <c r="BU364" s="1"/>
      <c r="BV364" s="1"/>
      <c r="BW364" s="1">
        <f t="shared" si="95"/>
        <v>36100</v>
      </c>
      <c r="BX364" s="1">
        <f t="shared" si="97"/>
        <v>599.166</v>
      </c>
      <c r="BY364" s="1">
        <f t="shared" si="93"/>
        <v>1666.8719999999998</v>
      </c>
      <c r="CG364" s="1"/>
      <c r="CH364" s="1"/>
      <c r="CI364" s="1"/>
      <c r="CJ364" s="1"/>
      <c r="CK364" s="1"/>
      <c r="CL364" s="1">
        <f t="shared" si="94"/>
        <v>36100</v>
      </c>
      <c r="CM364" s="1">
        <f t="shared" si="99"/>
        <v>256.02600000000007</v>
      </c>
      <c r="CN364" s="1">
        <f t="shared" si="102"/>
        <v>1050.132</v>
      </c>
    </row>
    <row r="365" spans="1:92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>
        <f t="shared" si="100"/>
        <v>18125</v>
      </c>
      <c r="AR365" s="1">
        <v>3461</v>
      </c>
      <c r="AS365" s="1">
        <v>5716</v>
      </c>
      <c r="AT365" s="1">
        <v>6431</v>
      </c>
      <c r="AU365" s="1">
        <f t="shared" si="98"/>
        <v>255.2015</v>
      </c>
      <c r="BB365" s="1"/>
      <c r="BC365" s="1"/>
      <c r="BD365" s="1"/>
      <c r="BE365" s="1"/>
      <c r="BF365" s="1"/>
      <c r="BG365" s="1">
        <f t="shared" si="101"/>
        <v>18125</v>
      </c>
      <c r="BH365" s="1">
        <v>3461</v>
      </c>
      <c r="BI365" s="1">
        <v>5716</v>
      </c>
      <c r="BJ365" s="1">
        <v>6431</v>
      </c>
      <c r="BR365" s="1"/>
      <c r="BS365" s="1"/>
      <c r="BT365" s="1"/>
      <c r="BU365" s="1"/>
      <c r="BV365" s="1"/>
      <c r="BW365" s="1">
        <f t="shared" si="95"/>
        <v>36200</v>
      </c>
      <c r="BX365" s="1">
        <f t="shared" si="97"/>
        <v>593.146</v>
      </c>
      <c r="BY365" s="1">
        <f t="shared" si="93"/>
        <v>1656.052</v>
      </c>
      <c r="CG365" s="1"/>
      <c r="CH365" s="1"/>
      <c r="CI365" s="1"/>
      <c r="CJ365" s="1"/>
      <c r="CK365" s="1"/>
      <c r="CL365" s="1">
        <f t="shared" si="94"/>
        <v>36200</v>
      </c>
      <c r="CM365" s="1">
        <f t="shared" si="99"/>
        <v>250.00600000000009</v>
      </c>
      <c r="CN365" s="1">
        <f t="shared" si="102"/>
        <v>1039.312</v>
      </c>
    </row>
    <row r="366" spans="1:92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>
        <f t="shared" si="100"/>
        <v>18175</v>
      </c>
      <c r="AR366" s="1">
        <v>3461</v>
      </c>
      <c r="AS366" s="1">
        <v>5716</v>
      </c>
      <c r="AT366" s="1">
        <v>6431</v>
      </c>
      <c r="AU366" s="1">
        <f t="shared" si="98"/>
        <v>251.86650000000003</v>
      </c>
      <c r="BB366" s="1"/>
      <c r="BC366" s="1"/>
      <c r="BD366" s="1"/>
      <c r="BE366" s="1"/>
      <c r="BF366" s="1"/>
      <c r="BG366" s="1">
        <f t="shared" si="101"/>
        <v>18175</v>
      </c>
      <c r="BH366" s="1">
        <v>3461</v>
      </c>
      <c r="BI366" s="1">
        <v>5716</v>
      </c>
      <c r="BJ366" s="1">
        <v>6431</v>
      </c>
      <c r="BR366" s="1"/>
      <c r="BS366" s="1"/>
      <c r="BT366" s="1"/>
      <c r="BU366" s="1"/>
      <c r="BV366" s="1"/>
      <c r="BW366" s="1">
        <f t="shared" si="95"/>
        <v>36300</v>
      </c>
      <c r="BX366" s="1">
        <f t="shared" si="97"/>
        <v>587.126</v>
      </c>
      <c r="BY366" s="1">
        <f t="shared" si="93"/>
        <v>1645.232</v>
      </c>
      <c r="CG366" s="1"/>
      <c r="CH366" s="1"/>
      <c r="CI366" s="1"/>
      <c r="CJ366" s="1"/>
      <c r="CK366" s="1"/>
      <c r="CL366" s="1">
        <f t="shared" si="94"/>
        <v>36300</v>
      </c>
      <c r="CM366" s="1">
        <f t="shared" si="99"/>
        <v>243.9860000000001</v>
      </c>
      <c r="CN366" s="1">
        <f t="shared" si="102"/>
        <v>1028.492</v>
      </c>
    </row>
    <row r="367" spans="1:92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>
        <f t="shared" si="100"/>
        <v>18225</v>
      </c>
      <c r="AR367" s="1">
        <v>3461</v>
      </c>
      <c r="AS367" s="1">
        <v>5716</v>
      </c>
      <c r="AT367" s="1">
        <v>6431</v>
      </c>
      <c r="AU367" s="1">
        <f t="shared" si="98"/>
        <v>248.5315</v>
      </c>
      <c r="BB367" s="1"/>
      <c r="BC367" s="1"/>
      <c r="BD367" s="1"/>
      <c r="BE367" s="1"/>
      <c r="BF367" s="1"/>
      <c r="BG367" s="1">
        <f t="shared" si="101"/>
        <v>18225</v>
      </c>
      <c r="BH367" s="1">
        <v>3461</v>
      </c>
      <c r="BI367" s="1">
        <v>5716</v>
      </c>
      <c r="BJ367" s="1">
        <v>6431</v>
      </c>
      <c r="BR367" s="1"/>
      <c r="BS367" s="1"/>
      <c r="BT367" s="1"/>
      <c r="BU367" s="1"/>
      <c r="BV367" s="1"/>
      <c r="BW367" s="1">
        <f t="shared" si="95"/>
        <v>36400</v>
      </c>
      <c r="BX367" s="1">
        <f t="shared" si="97"/>
        <v>581.106</v>
      </c>
      <c r="BY367" s="1">
        <f t="shared" si="93"/>
        <v>1634.412</v>
      </c>
      <c r="CG367" s="1"/>
      <c r="CH367" s="1"/>
      <c r="CI367" s="1"/>
      <c r="CJ367" s="1"/>
      <c r="CK367" s="1"/>
      <c r="CL367" s="1">
        <f t="shared" si="94"/>
        <v>36400</v>
      </c>
      <c r="CM367" s="1">
        <f t="shared" si="99"/>
        <v>237.966</v>
      </c>
      <c r="CN367" s="1">
        <f t="shared" si="102"/>
        <v>1017.672</v>
      </c>
    </row>
    <row r="368" spans="1:92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>
        <f t="shared" si="100"/>
        <v>18275</v>
      </c>
      <c r="AR368" s="1">
        <v>3461</v>
      </c>
      <c r="AS368" s="1">
        <v>5716</v>
      </c>
      <c r="AT368" s="1">
        <v>6431</v>
      </c>
      <c r="AU368" s="1">
        <f t="shared" si="98"/>
        <v>245.19650000000001</v>
      </c>
      <c r="BB368" s="1"/>
      <c r="BC368" s="1"/>
      <c r="BD368" s="1"/>
      <c r="BE368" s="1"/>
      <c r="BF368" s="1"/>
      <c r="BG368" s="1">
        <f t="shared" si="101"/>
        <v>18275</v>
      </c>
      <c r="BH368" s="1">
        <v>3461</v>
      </c>
      <c r="BI368" s="1">
        <v>5716</v>
      </c>
      <c r="BJ368" s="1">
        <v>6431</v>
      </c>
      <c r="BR368" s="1"/>
      <c r="BS368" s="1"/>
      <c r="BT368" s="1"/>
      <c r="BU368" s="1"/>
      <c r="BV368" s="1"/>
      <c r="BW368" s="1">
        <f t="shared" si="95"/>
        <v>36500</v>
      </c>
      <c r="BX368" s="1">
        <f t="shared" si="97"/>
        <v>575.086</v>
      </c>
      <c r="BY368" s="1">
        <f t="shared" si="93"/>
        <v>1623.592</v>
      </c>
      <c r="CG368" s="1"/>
      <c r="CH368" s="1"/>
      <c r="CI368" s="1"/>
      <c r="CJ368" s="1"/>
      <c r="CK368" s="1"/>
      <c r="CL368" s="1">
        <f t="shared" si="94"/>
        <v>36500</v>
      </c>
      <c r="CM368" s="1">
        <f t="shared" si="99"/>
        <v>231.94600000000003</v>
      </c>
      <c r="CN368" s="1">
        <f t="shared" si="102"/>
        <v>1006.8519999999999</v>
      </c>
    </row>
    <row r="369" spans="1:92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>
        <f t="shared" si="100"/>
        <v>18325</v>
      </c>
      <c r="AR369" s="1">
        <v>3461</v>
      </c>
      <c r="AS369" s="1">
        <v>5716</v>
      </c>
      <c r="AT369" s="1">
        <v>6431</v>
      </c>
      <c r="AU369" s="1">
        <f t="shared" si="98"/>
        <v>241.86150000000004</v>
      </c>
      <c r="BB369" s="1"/>
      <c r="BC369" s="1"/>
      <c r="BD369" s="1"/>
      <c r="BE369" s="1"/>
      <c r="BF369" s="1"/>
      <c r="BG369" s="1">
        <f t="shared" si="101"/>
        <v>18325</v>
      </c>
      <c r="BH369" s="1">
        <v>3461</v>
      </c>
      <c r="BI369" s="1">
        <v>5716</v>
      </c>
      <c r="BJ369" s="1">
        <v>6431</v>
      </c>
      <c r="BR369" s="1"/>
      <c r="BS369" s="1"/>
      <c r="BT369" s="1"/>
      <c r="BU369" s="1"/>
      <c r="BV369" s="1"/>
      <c r="BW369" s="1">
        <f t="shared" si="95"/>
        <v>36600</v>
      </c>
      <c r="BX369" s="1">
        <f t="shared" si="97"/>
        <v>569.066</v>
      </c>
      <c r="BY369" s="1">
        <f t="shared" si="93"/>
        <v>1612.772</v>
      </c>
      <c r="CG369" s="1"/>
      <c r="CH369" s="1"/>
      <c r="CI369" s="1"/>
      <c r="CJ369" s="1"/>
      <c r="CK369" s="1"/>
      <c r="CL369" s="1">
        <f t="shared" si="94"/>
        <v>36600</v>
      </c>
      <c r="CM369" s="1">
        <f t="shared" si="99"/>
        <v>225.92600000000004</v>
      </c>
      <c r="CN369" s="1">
        <f t="shared" si="102"/>
        <v>996.0319999999999</v>
      </c>
    </row>
    <row r="370" spans="1:92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>
        <f t="shared" si="100"/>
        <v>18375</v>
      </c>
      <c r="AR370" s="1">
        <v>3461</v>
      </c>
      <c r="AS370" s="1">
        <v>5716</v>
      </c>
      <c r="AT370" s="1">
        <v>6431</v>
      </c>
      <c r="AU370" s="1">
        <f t="shared" si="98"/>
        <v>238.5265</v>
      </c>
      <c r="BB370" s="1"/>
      <c r="BC370" s="1"/>
      <c r="BD370" s="1"/>
      <c r="BE370" s="1"/>
      <c r="BF370" s="1"/>
      <c r="BG370" s="1">
        <f t="shared" si="101"/>
        <v>18375</v>
      </c>
      <c r="BH370" s="1">
        <v>3461</v>
      </c>
      <c r="BI370" s="1">
        <v>5716</v>
      </c>
      <c r="BJ370" s="1">
        <v>6431</v>
      </c>
      <c r="BR370" s="1"/>
      <c r="BS370" s="1"/>
      <c r="BT370" s="1"/>
      <c r="BU370" s="1"/>
      <c r="BV370" s="1"/>
      <c r="BW370" s="1">
        <f t="shared" si="95"/>
        <v>36700</v>
      </c>
      <c r="BX370" s="1">
        <f t="shared" si="97"/>
        <v>563.046</v>
      </c>
      <c r="BY370" s="1">
        <f t="shared" si="93"/>
        <v>1601.952</v>
      </c>
      <c r="CG370" s="1"/>
      <c r="CH370" s="1"/>
      <c r="CI370" s="1"/>
      <c r="CJ370" s="1"/>
      <c r="CK370" s="1"/>
      <c r="CL370" s="1">
        <f t="shared" si="94"/>
        <v>36700</v>
      </c>
      <c r="CM370" s="1">
        <f t="shared" si="99"/>
        <v>219.90600000000006</v>
      </c>
      <c r="CN370" s="1">
        <f t="shared" si="102"/>
        <v>985.212</v>
      </c>
    </row>
    <row r="371" spans="1:92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>
        <f t="shared" si="100"/>
        <v>18425</v>
      </c>
      <c r="AR371" s="1">
        <v>3461</v>
      </c>
      <c r="AS371" s="1">
        <v>5716</v>
      </c>
      <c r="AT371" s="1">
        <v>6431</v>
      </c>
      <c r="AU371" s="1">
        <f t="shared" si="98"/>
        <v>235.19150000000002</v>
      </c>
      <c r="BB371" s="1"/>
      <c r="BC371" s="1"/>
      <c r="BD371" s="1"/>
      <c r="BE371" s="1"/>
      <c r="BF371" s="1"/>
      <c r="BG371" s="1">
        <f t="shared" si="101"/>
        <v>18425</v>
      </c>
      <c r="BH371" s="1">
        <v>3461</v>
      </c>
      <c r="BI371" s="1">
        <v>5716</v>
      </c>
      <c r="BJ371" s="1">
        <v>6431</v>
      </c>
      <c r="BR371" s="1"/>
      <c r="BS371" s="1"/>
      <c r="BT371" s="1"/>
      <c r="BU371" s="1"/>
      <c r="BV371" s="1"/>
      <c r="BW371" s="1">
        <f t="shared" si="95"/>
        <v>36800</v>
      </c>
      <c r="BX371" s="1">
        <f t="shared" si="97"/>
        <v>557.0260000000001</v>
      </c>
      <c r="BY371" s="1">
        <f t="shared" si="93"/>
        <v>1591.132</v>
      </c>
      <c r="CG371" s="1"/>
      <c r="CH371" s="1"/>
      <c r="CI371" s="1"/>
      <c r="CJ371" s="1"/>
      <c r="CK371" s="1"/>
      <c r="CL371" s="1">
        <f t="shared" si="94"/>
        <v>36800</v>
      </c>
      <c r="CM371" s="1">
        <f t="shared" si="99"/>
        <v>213.88600000000008</v>
      </c>
      <c r="CN371" s="1">
        <f t="shared" si="102"/>
        <v>974.392</v>
      </c>
    </row>
    <row r="372" spans="1:92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>
        <f t="shared" si="100"/>
        <v>18475</v>
      </c>
      <c r="AR372" s="1">
        <v>3461</v>
      </c>
      <c r="AS372" s="1">
        <v>5716</v>
      </c>
      <c r="AT372" s="1">
        <v>6431</v>
      </c>
      <c r="AU372" s="1">
        <f t="shared" si="98"/>
        <v>231.85650000000004</v>
      </c>
      <c r="BB372" s="1"/>
      <c r="BC372" s="1"/>
      <c r="BD372" s="1"/>
      <c r="BE372" s="1"/>
      <c r="BF372" s="1"/>
      <c r="BG372" s="1">
        <f t="shared" si="101"/>
        <v>18475</v>
      </c>
      <c r="BH372" s="1">
        <v>3461</v>
      </c>
      <c r="BI372" s="1">
        <v>5716</v>
      </c>
      <c r="BJ372" s="1">
        <v>6431</v>
      </c>
      <c r="BR372" s="1"/>
      <c r="BS372" s="1"/>
      <c r="BT372" s="1"/>
      <c r="BU372" s="1"/>
      <c r="BV372" s="1"/>
      <c r="BW372" s="1">
        <f t="shared" si="95"/>
        <v>36900</v>
      </c>
      <c r="BX372" s="1">
        <f t="shared" si="97"/>
        <v>551.0060000000001</v>
      </c>
      <c r="BY372" s="1">
        <f t="shared" si="93"/>
        <v>1580.312</v>
      </c>
      <c r="CG372" s="1"/>
      <c r="CH372" s="1"/>
      <c r="CI372" s="1"/>
      <c r="CJ372" s="1"/>
      <c r="CK372" s="1"/>
      <c r="CL372" s="1">
        <f t="shared" si="94"/>
        <v>36900</v>
      </c>
      <c r="CM372" s="1">
        <f t="shared" si="99"/>
        <v>207.8660000000001</v>
      </c>
      <c r="CN372" s="1">
        <f t="shared" si="102"/>
        <v>963.5719999999999</v>
      </c>
    </row>
    <row r="373" spans="1:92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>
        <f t="shared" si="100"/>
        <v>18525</v>
      </c>
      <c r="AR373" s="1">
        <v>3461</v>
      </c>
      <c r="AS373" s="1">
        <v>5716</v>
      </c>
      <c r="AT373" s="1">
        <v>6431</v>
      </c>
      <c r="AU373" s="1">
        <f t="shared" si="98"/>
        <v>228.5215</v>
      </c>
      <c r="BB373" s="1"/>
      <c r="BC373" s="1"/>
      <c r="BD373" s="1"/>
      <c r="BE373" s="1"/>
      <c r="BF373" s="1"/>
      <c r="BG373" s="1">
        <f t="shared" si="101"/>
        <v>18525</v>
      </c>
      <c r="BH373" s="1">
        <v>3461</v>
      </c>
      <c r="BI373" s="1">
        <v>5716</v>
      </c>
      <c r="BJ373" s="1">
        <v>6431</v>
      </c>
      <c r="BR373" s="1"/>
      <c r="BS373" s="1"/>
      <c r="BT373" s="1"/>
      <c r="BU373" s="1"/>
      <c r="BV373" s="1"/>
      <c r="BW373" s="1">
        <f t="shared" si="95"/>
        <v>37000</v>
      </c>
      <c r="BX373" s="1">
        <f t="shared" si="97"/>
        <v>544.986</v>
      </c>
      <c r="BY373" s="1">
        <f t="shared" si="93"/>
        <v>1569.492</v>
      </c>
      <c r="CG373" s="1"/>
      <c r="CH373" s="1"/>
      <c r="CI373" s="1"/>
      <c r="CJ373" s="1"/>
      <c r="CK373" s="1"/>
      <c r="CL373" s="1">
        <f t="shared" si="94"/>
        <v>37000</v>
      </c>
      <c r="CM373" s="1">
        <f t="shared" si="99"/>
        <v>201.846</v>
      </c>
      <c r="CN373" s="1">
        <f t="shared" si="102"/>
        <v>952.752</v>
      </c>
    </row>
    <row r="374" spans="1:92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>
        <f t="shared" si="100"/>
        <v>18575</v>
      </c>
      <c r="AR374" s="1">
        <v>3461</v>
      </c>
      <c r="AS374" s="1">
        <v>5716</v>
      </c>
      <c r="AT374" s="1">
        <v>6431</v>
      </c>
      <c r="AU374" s="1">
        <f t="shared" si="98"/>
        <v>225.18650000000002</v>
      </c>
      <c r="BB374" s="1"/>
      <c r="BC374" s="1"/>
      <c r="BD374" s="1"/>
      <c r="BE374" s="1"/>
      <c r="BF374" s="1"/>
      <c r="BG374" s="1">
        <f t="shared" si="101"/>
        <v>18575</v>
      </c>
      <c r="BH374" s="1">
        <v>3461</v>
      </c>
      <c r="BI374" s="1">
        <v>5716</v>
      </c>
      <c r="BJ374" s="1">
        <v>6431</v>
      </c>
      <c r="BR374" s="1"/>
      <c r="BS374" s="1"/>
      <c r="BT374" s="1"/>
      <c r="BU374" s="1"/>
      <c r="BV374" s="1"/>
      <c r="BW374" s="1">
        <f t="shared" si="95"/>
        <v>37100</v>
      </c>
      <c r="BX374" s="1">
        <f t="shared" si="97"/>
        <v>538.966</v>
      </c>
      <c r="BY374" s="1">
        <f t="shared" si="93"/>
        <v>1558.672</v>
      </c>
      <c r="CG374" s="1"/>
      <c r="CH374" s="1"/>
      <c r="CI374" s="1"/>
      <c r="CJ374" s="1"/>
      <c r="CK374" s="1"/>
      <c r="CL374" s="1">
        <f t="shared" si="94"/>
        <v>37100</v>
      </c>
      <c r="CM374" s="1">
        <f t="shared" si="99"/>
        <v>195.82600000000002</v>
      </c>
      <c r="CN374" s="1">
        <f t="shared" si="102"/>
        <v>941.932</v>
      </c>
    </row>
    <row r="375" spans="1:92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>
        <f t="shared" si="100"/>
        <v>18625</v>
      </c>
      <c r="AR375" s="1">
        <v>3461</v>
      </c>
      <c r="AS375" s="1">
        <v>5716</v>
      </c>
      <c r="AT375" s="1">
        <v>6431</v>
      </c>
      <c r="AU375" s="1">
        <f t="shared" si="98"/>
        <v>221.85150000000004</v>
      </c>
      <c r="BB375" s="1"/>
      <c r="BC375" s="1"/>
      <c r="BD375" s="1"/>
      <c r="BE375" s="1"/>
      <c r="BF375" s="1"/>
      <c r="BG375" s="1">
        <f t="shared" si="101"/>
        <v>18625</v>
      </c>
      <c r="BH375" s="1">
        <v>3461</v>
      </c>
      <c r="BI375" s="1">
        <v>5716</v>
      </c>
      <c r="BJ375" s="1">
        <v>6431</v>
      </c>
      <c r="BR375" s="1"/>
      <c r="BS375" s="1"/>
      <c r="BT375" s="1"/>
      <c r="BU375" s="1"/>
      <c r="BV375" s="1"/>
      <c r="BW375" s="1">
        <f t="shared" si="95"/>
        <v>37200</v>
      </c>
      <c r="BX375" s="1">
        <f t="shared" si="97"/>
        <v>532.946</v>
      </c>
      <c r="BY375" s="1">
        <f t="shared" si="93"/>
        <v>1547.8519999999999</v>
      </c>
      <c r="CG375" s="1"/>
      <c r="CH375" s="1"/>
      <c r="CI375" s="1"/>
      <c r="CJ375" s="1"/>
      <c r="CK375" s="1"/>
      <c r="CL375" s="1">
        <f t="shared" si="94"/>
        <v>37200</v>
      </c>
      <c r="CM375" s="1">
        <f t="shared" si="99"/>
        <v>189.80600000000004</v>
      </c>
      <c r="CN375" s="1">
        <f t="shared" si="102"/>
        <v>931.1119999999999</v>
      </c>
    </row>
    <row r="376" spans="1:92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>
        <f t="shared" si="100"/>
        <v>18675</v>
      </c>
      <c r="AR376" s="1">
        <v>3461</v>
      </c>
      <c r="AS376" s="1">
        <v>5716</v>
      </c>
      <c r="AT376" s="1">
        <v>6431</v>
      </c>
      <c r="AU376" s="1">
        <f t="shared" si="98"/>
        <v>218.5165</v>
      </c>
      <c r="BB376" s="1"/>
      <c r="BC376" s="1"/>
      <c r="BD376" s="1"/>
      <c r="BE376" s="1"/>
      <c r="BF376" s="1"/>
      <c r="BG376" s="1">
        <f t="shared" si="101"/>
        <v>18675</v>
      </c>
      <c r="BH376" s="1">
        <f>3461-((BG376-18660)*0.1598)</f>
        <v>3458.603</v>
      </c>
      <c r="BI376" s="1">
        <f>5716-((BG376-18660)*0.2106)</f>
        <v>5712.841</v>
      </c>
      <c r="BJ376" s="1">
        <f>6431-((BG376-18660)*0.2106)</f>
        <v>6427.841</v>
      </c>
      <c r="BR376" s="1"/>
      <c r="BS376" s="1"/>
      <c r="BT376" s="1"/>
      <c r="BU376" s="1"/>
      <c r="BV376" s="1"/>
      <c r="BW376" s="1">
        <f t="shared" si="95"/>
        <v>37300</v>
      </c>
      <c r="BX376" s="1">
        <f t="shared" si="97"/>
        <v>526.926</v>
      </c>
      <c r="BY376" s="1">
        <f t="shared" si="93"/>
        <v>1537.032</v>
      </c>
      <c r="CG376" s="1"/>
      <c r="CH376" s="1"/>
      <c r="CI376" s="1"/>
      <c r="CJ376" s="1"/>
      <c r="CK376" s="1"/>
      <c r="CL376" s="1">
        <f t="shared" si="94"/>
        <v>37300</v>
      </c>
      <c r="CM376" s="1">
        <f t="shared" si="99"/>
        <v>183.78600000000006</v>
      </c>
      <c r="CN376" s="1">
        <f t="shared" si="102"/>
        <v>920.2919999999999</v>
      </c>
    </row>
    <row r="377" spans="1:92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>
        <f t="shared" si="100"/>
        <v>18725</v>
      </c>
      <c r="AR377" s="1">
        <v>3461</v>
      </c>
      <c r="AS377" s="1">
        <v>5716</v>
      </c>
      <c r="AT377" s="1">
        <v>6431</v>
      </c>
      <c r="AU377" s="1">
        <f t="shared" si="98"/>
        <v>215.18150000000003</v>
      </c>
      <c r="BB377" s="1"/>
      <c r="BC377" s="1"/>
      <c r="BD377" s="1"/>
      <c r="BE377" s="1"/>
      <c r="BF377" s="1"/>
      <c r="BG377" s="1">
        <f t="shared" si="101"/>
        <v>18725</v>
      </c>
      <c r="BH377" s="1">
        <f aca="true" t="shared" si="103" ref="BH377:BH440">3461-((BG377-18660)*0.1598)</f>
        <v>3450.613</v>
      </c>
      <c r="BI377" s="1">
        <f aca="true" t="shared" si="104" ref="BI377:BI440">5716-((BG377-18660)*0.2106)</f>
        <v>5702.311</v>
      </c>
      <c r="BJ377" s="1">
        <f aca="true" t="shared" si="105" ref="BJ377:BJ440">6431-((BG377-18660)*0.2106)</f>
        <v>6417.311</v>
      </c>
      <c r="BR377" s="1"/>
      <c r="BS377" s="1"/>
      <c r="BT377" s="1"/>
      <c r="BU377" s="1"/>
      <c r="BV377" s="1"/>
      <c r="BW377" s="1">
        <f t="shared" si="95"/>
        <v>37400</v>
      </c>
      <c r="BX377" s="1">
        <f t="shared" si="97"/>
        <v>520.9060000000001</v>
      </c>
      <c r="BY377" s="1">
        <f t="shared" si="93"/>
        <v>1526.212</v>
      </c>
      <c r="CG377" s="1"/>
      <c r="CH377" s="1"/>
      <c r="CI377" s="1"/>
      <c r="CJ377" s="1"/>
      <c r="CK377" s="1"/>
      <c r="CL377" s="1">
        <f t="shared" si="94"/>
        <v>37400</v>
      </c>
      <c r="CM377" s="1">
        <f t="shared" si="99"/>
        <v>177.76600000000008</v>
      </c>
      <c r="CN377" s="1">
        <f t="shared" si="102"/>
        <v>909.472</v>
      </c>
    </row>
    <row r="378" spans="1:92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>
        <f t="shared" si="100"/>
        <v>18775</v>
      </c>
      <c r="AR378" s="1">
        <v>3461</v>
      </c>
      <c r="AS378" s="1">
        <v>5716</v>
      </c>
      <c r="AT378" s="1">
        <v>6431</v>
      </c>
      <c r="AU378" s="1">
        <f t="shared" si="98"/>
        <v>211.84650000000005</v>
      </c>
      <c r="BB378" s="1"/>
      <c r="BC378" s="1"/>
      <c r="BD378" s="1"/>
      <c r="BE378" s="1"/>
      <c r="BF378" s="1"/>
      <c r="BG378" s="1">
        <f t="shared" si="101"/>
        <v>18775</v>
      </c>
      <c r="BH378" s="1">
        <f t="shared" si="103"/>
        <v>3442.623</v>
      </c>
      <c r="BI378" s="1">
        <f t="shared" si="104"/>
        <v>5691.781</v>
      </c>
      <c r="BJ378" s="1">
        <f t="shared" si="105"/>
        <v>6406.781</v>
      </c>
      <c r="BR378" s="1"/>
      <c r="BS378" s="1"/>
      <c r="BT378" s="1"/>
      <c r="BU378" s="1"/>
      <c r="BV378" s="1"/>
      <c r="BW378" s="1">
        <f t="shared" si="95"/>
        <v>37500</v>
      </c>
      <c r="BX378" s="1">
        <f t="shared" si="97"/>
        <v>514.8860000000001</v>
      </c>
      <c r="BY378" s="1">
        <f t="shared" si="93"/>
        <v>1515.3919999999998</v>
      </c>
      <c r="CG378" s="1"/>
      <c r="CH378" s="1"/>
      <c r="CI378" s="1"/>
      <c r="CJ378" s="1"/>
      <c r="CK378" s="1"/>
      <c r="CL378" s="1">
        <f t="shared" si="94"/>
        <v>37500</v>
      </c>
      <c r="CM378" s="1">
        <f t="shared" si="99"/>
        <v>171.7460000000001</v>
      </c>
      <c r="CN378" s="1">
        <f t="shared" si="102"/>
        <v>898.652</v>
      </c>
    </row>
    <row r="379" spans="1:92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>
        <f t="shared" si="100"/>
        <v>18825</v>
      </c>
      <c r="AR379" s="1">
        <v>3461</v>
      </c>
      <c r="AS379" s="1">
        <v>5716</v>
      </c>
      <c r="AT379" s="1">
        <v>6431</v>
      </c>
      <c r="AU379" s="1">
        <f t="shared" si="98"/>
        <v>208.5115</v>
      </c>
      <c r="BB379" s="1"/>
      <c r="BC379" s="1"/>
      <c r="BD379" s="1"/>
      <c r="BE379" s="1"/>
      <c r="BF379" s="1"/>
      <c r="BG379" s="1">
        <f t="shared" si="101"/>
        <v>18825</v>
      </c>
      <c r="BH379" s="1">
        <f t="shared" si="103"/>
        <v>3434.633</v>
      </c>
      <c r="BI379" s="1">
        <f t="shared" si="104"/>
        <v>5681.251</v>
      </c>
      <c r="BJ379" s="1">
        <f t="shared" si="105"/>
        <v>6396.251</v>
      </c>
      <c r="BR379" s="1"/>
      <c r="BS379" s="1"/>
      <c r="BT379" s="1"/>
      <c r="BU379" s="1"/>
      <c r="BV379" s="1"/>
      <c r="BW379" s="1">
        <f t="shared" si="95"/>
        <v>37600</v>
      </c>
      <c r="BX379" s="1">
        <f t="shared" si="97"/>
        <v>508.866</v>
      </c>
      <c r="BY379" s="1">
        <f t="shared" si="93"/>
        <v>1504.5720000000001</v>
      </c>
      <c r="CG379" s="1"/>
      <c r="CH379" s="1"/>
      <c r="CI379" s="1"/>
      <c r="CJ379" s="1"/>
      <c r="CK379" s="1"/>
      <c r="CL379" s="1">
        <f t="shared" si="94"/>
        <v>37600</v>
      </c>
      <c r="CM379" s="1">
        <f t="shared" si="99"/>
        <v>165.726</v>
      </c>
      <c r="CN379" s="1">
        <f t="shared" si="102"/>
        <v>887.8319999999999</v>
      </c>
    </row>
    <row r="380" spans="1:92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>
        <f t="shared" si="100"/>
        <v>18875</v>
      </c>
      <c r="AR380" s="1">
        <v>3461</v>
      </c>
      <c r="AS380" s="1">
        <v>5716</v>
      </c>
      <c r="AT380" s="1">
        <v>6431</v>
      </c>
      <c r="AU380" s="1">
        <f t="shared" si="98"/>
        <v>205.17650000000003</v>
      </c>
      <c r="BB380" s="1"/>
      <c r="BC380" s="1"/>
      <c r="BD380" s="1"/>
      <c r="BE380" s="1"/>
      <c r="BF380" s="1"/>
      <c r="BG380" s="1">
        <f t="shared" si="101"/>
        <v>18875</v>
      </c>
      <c r="BH380" s="1">
        <f t="shared" si="103"/>
        <v>3426.643</v>
      </c>
      <c r="BI380" s="1">
        <f t="shared" si="104"/>
        <v>5670.721</v>
      </c>
      <c r="BJ380" s="1">
        <f t="shared" si="105"/>
        <v>6385.721</v>
      </c>
      <c r="BR380" s="1"/>
      <c r="BS380" s="1"/>
      <c r="BT380" s="1"/>
      <c r="BU380" s="1"/>
      <c r="BV380" s="1"/>
      <c r="BW380" s="1">
        <f t="shared" si="95"/>
        <v>37700</v>
      </c>
      <c r="BX380" s="1">
        <f t="shared" si="97"/>
        <v>502.846</v>
      </c>
      <c r="BY380" s="1">
        <f t="shared" si="93"/>
        <v>1493.752</v>
      </c>
      <c r="CG380" s="1"/>
      <c r="CH380" s="1"/>
      <c r="CI380" s="1"/>
      <c r="CJ380" s="1"/>
      <c r="CK380" s="1"/>
      <c r="CL380" s="1">
        <f t="shared" si="94"/>
        <v>37700</v>
      </c>
      <c r="CM380" s="1">
        <f t="shared" si="99"/>
        <v>159.70600000000002</v>
      </c>
      <c r="CN380" s="1">
        <f t="shared" si="102"/>
        <v>877.012</v>
      </c>
    </row>
    <row r="381" spans="1:92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>
        <f t="shared" si="100"/>
        <v>18925</v>
      </c>
      <c r="AR381" s="1">
        <v>3461</v>
      </c>
      <c r="AS381" s="1">
        <v>5716</v>
      </c>
      <c r="AT381" s="1">
        <v>6431</v>
      </c>
      <c r="AU381" s="1">
        <f t="shared" si="98"/>
        <v>201.8415</v>
      </c>
      <c r="BB381" s="1"/>
      <c r="BC381" s="1"/>
      <c r="BD381" s="1"/>
      <c r="BE381" s="1"/>
      <c r="BF381" s="1"/>
      <c r="BG381" s="1">
        <f t="shared" si="101"/>
        <v>18925</v>
      </c>
      <c r="BH381" s="1">
        <f t="shared" si="103"/>
        <v>3418.653</v>
      </c>
      <c r="BI381" s="1">
        <f t="shared" si="104"/>
        <v>5660.191</v>
      </c>
      <c r="BJ381" s="1">
        <f t="shared" si="105"/>
        <v>6375.191</v>
      </c>
      <c r="BR381" s="1"/>
      <c r="BS381" s="1"/>
      <c r="BT381" s="1"/>
      <c r="BU381" s="1"/>
      <c r="BV381" s="1"/>
      <c r="BW381" s="1">
        <f t="shared" si="95"/>
        <v>37800</v>
      </c>
      <c r="BX381" s="1">
        <f t="shared" si="97"/>
        <v>496.826</v>
      </c>
      <c r="BY381" s="1">
        <f t="shared" si="93"/>
        <v>1482.932</v>
      </c>
      <c r="CG381" s="1"/>
      <c r="CH381" s="1"/>
      <c r="CI381" s="1"/>
      <c r="CJ381" s="1"/>
      <c r="CK381" s="1"/>
      <c r="CL381" s="1">
        <f t="shared" si="94"/>
        <v>37800</v>
      </c>
      <c r="CM381" s="1">
        <f t="shared" si="99"/>
        <v>153.68600000000004</v>
      </c>
      <c r="CN381" s="1">
        <f t="shared" si="102"/>
        <v>866.192</v>
      </c>
    </row>
    <row r="382" spans="1:92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>
        <f t="shared" si="100"/>
        <v>18975</v>
      </c>
      <c r="AR382" s="1">
        <v>3461</v>
      </c>
      <c r="AS382" s="1">
        <v>5716</v>
      </c>
      <c r="AT382" s="1">
        <v>6431</v>
      </c>
      <c r="AU382" s="1">
        <f t="shared" si="98"/>
        <v>198.50650000000002</v>
      </c>
      <c r="BB382" s="1"/>
      <c r="BC382" s="1"/>
      <c r="BD382" s="1"/>
      <c r="BE382" s="1"/>
      <c r="BF382" s="1"/>
      <c r="BG382" s="1">
        <f t="shared" si="101"/>
        <v>18975</v>
      </c>
      <c r="BH382" s="1">
        <f t="shared" si="103"/>
        <v>3410.663</v>
      </c>
      <c r="BI382" s="1">
        <f t="shared" si="104"/>
        <v>5649.661</v>
      </c>
      <c r="BJ382" s="1">
        <f t="shared" si="105"/>
        <v>6364.661</v>
      </c>
      <c r="BR382" s="1"/>
      <c r="BS382" s="1"/>
      <c r="BT382" s="1"/>
      <c r="BU382" s="1"/>
      <c r="BV382" s="1"/>
      <c r="BW382" s="1">
        <f t="shared" si="95"/>
        <v>37900</v>
      </c>
      <c r="BX382" s="1">
        <f t="shared" si="97"/>
        <v>490.80600000000004</v>
      </c>
      <c r="BY382" s="1">
        <f t="shared" si="93"/>
        <v>1472.112</v>
      </c>
      <c r="CG382" s="1"/>
      <c r="CH382" s="1"/>
      <c r="CI382" s="1"/>
      <c r="CJ382" s="1"/>
      <c r="CK382" s="1"/>
      <c r="CL382" s="1">
        <f t="shared" si="94"/>
        <v>37900</v>
      </c>
      <c r="CM382" s="1">
        <f t="shared" si="99"/>
        <v>147.66600000000005</v>
      </c>
      <c r="CN382" s="1">
        <f t="shared" si="102"/>
        <v>855.3719999999998</v>
      </c>
    </row>
    <row r="383" spans="1:92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>
        <f t="shared" si="100"/>
        <v>19025</v>
      </c>
      <c r="AR383" s="1">
        <v>3461</v>
      </c>
      <c r="AS383" s="1">
        <v>5716</v>
      </c>
      <c r="AT383" s="1">
        <v>6431</v>
      </c>
      <c r="AU383" s="1">
        <f t="shared" si="98"/>
        <v>195.17150000000004</v>
      </c>
      <c r="BB383" s="1"/>
      <c r="BC383" s="1"/>
      <c r="BD383" s="1"/>
      <c r="BE383" s="1"/>
      <c r="BF383" s="1"/>
      <c r="BG383" s="1">
        <f t="shared" si="101"/>
        <v>19025</v>
      </c>
      <c r="BH383" s="1">
        <f t="shared" si="103"/>
        <v>3402.673</v>
      </c>
      <c r="BI383" s="1">
        <f t="shared" si="104"/>
        <v>5639.131</v>
      </c>
      <c r="BJ383" s="1">
        <f t="shared" si="105"/>
        <v>6354.131</v>
      </c>
      <c r="BR383" s="1"/>
      <c r="BS383" s="1"/>
      <c r="BT383" s="1"/>
      <c r="BU383" s="1"/>
      <c r="BV383" s="1"/>
      <c r="BW383" s="1">
        <f t="shared" si="95"/>
        <v>38000</v>
      </c>
      <c r="BX383" s="1">
        <f t="shared" si="97"/>
        <v>484.78600000000006</v>
      </c>
      <c r="BY383" s="1">
        <f t="shared" si="93"/>
        <v>1461.292</v>
      </c>
      <c r="CG383" s="1"/>
      <c r="CH383" s="1"/>
      <c r="CI383" s="1"/>
      <c r="CJ383" s="1"/>
      <c r="CK383" s="1"/>
      <c r="CL383" s="1">
        <f t="shared" si="94"/>
        <v>38000</v>
      </c>
      <c r="CM383" s="1">
        <f t="shared" si="99"/>
        <v>141.64600000000007</v>
      </c>
      <c r="CN383" s="1">
        <f t="shared" si="102"/>
        <v>844.5519999999999</v>
      </c>
    </row>
    <row r="384" spans="1:92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>
        <f t="shared" si="100"/>
        <v>19075</v>
      </c>
      <c r="AR384" s="1">
        <v>3461</v>
      </c>
      <c r="AS384" s="1">
        <v>5716</v>
      </c>
      <c r="AT384" s="1">
        <v>6431</v>
      </c>
      <c r="AU384" s="1">
        <f t="shared" si="98"/>
        <v>191.8365</v>
      </c>
      <c r="BB384" s="1"/>
      <c r="BC384" s="1"/>
      <c r="BD384" s="1"/>
      <c r="BE384" s="1"/>
      <c r="BF384" s="1"/>
      <c r="BG384" s="1">
        <f t="shared" si="101"/>
        <v>19075</v>
      </c>
      <c r="BH384" s="1">
        <f t="shared" si="103"/>
        <v>3394.683</v>
      </c>
      <c r="BI384" s="1">
        <f t="shared" si="104"/>
        <v>5628.601</v>
      </c>
      <c r="BJ384" s="1">
        <f t="shared" si="105"/>
        <v>6343.601</v>
      </c>
      <c r="BR384" s="1"/>
      <c r="BS384" s="1"/>
      <c r="BT384" s="1"/>
      <c r="BU384" s="1"/>
      <c r="BV384" s="1"/>
      <c r="BW384" s="1">
        <f t="shared" si="95"/>
        <v>38100</v>
      </c>
      <c r="BX384" s="1">
        <f t="shared" si="97"/>
        <v>478.7660000000001</v>
      </c>
      <c r="BY384" s="1">
        <f t="shared" si="93"/>
        <v>1450.472</v>
      </c>
      <c r="CG384" s="1"/>
      <c r="CH384" s="1"/>
      <c r="CI384" s="1"/>
      <c r="CJ384" s="1"/>
      <c r="CK384" s="1"/>
      <c r="CL384" s="1">
        <f t="shared" si="94"/>
        <v>38100</v>
      </c>
      <c r="CM384" s="1">
        <f t="shared" si="99"/>
        <v>135.6260000000001</v>
      </c>
      <c r="CN384" s="1">
        <f t="shared" si="102"/>
        <v>833.732</v>
      </c>
    </row>
    <row r="385" spans="1:92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>
        <f t="shared" si="100"/>
        <v>19125</v>
      </c>
      <c r="AR385" s="1">
        <v>3461</v>
      </c>
      <c r="AS385" s="1">
        <v>5716</v>
      </c>
      <c r="AT385" s="1">
        <v>6431</v>
      </c>
      <c r="AU385" s="1">
        <f t="shared" si="98"/>
        <v>188.50150000000002</v>
      </c>
      <c r="BB385" s="1"/>
      <c r="BC385" s="1"/>
      <c r="BD385" s="1"/>
      <c r="BE385" s="1"/>
      <c r="BF385" s="1"/>
      <c r="BG385" s="1">
        <f t="shared" si="101"/>
        <v>19125</v>
      </c>
      <c r="BH385" s="1">
        <f t="shared" si="103"/>
        <v>3386.693</v>
      </c>
      <c r="BI385" s="1">
        <f t="shared" si="104"/>
        <v>5618.071</v>
      </c>
      <c r="BJ385" s="1">
        <f t="shared" si="105"/>
        <v>6333.071</v>
      </c>
      <c r="BR385" s="1"/>
      <c r="BS385" s="1"/>
      <c r="BT385" s="1"/>
      <c r="BU385" s="1"/>
      <c r="BV385" s="1"/>
      <c r="BW385" s="1">
        <f t="shared" si="95"/>
        <v>38200</v>
      </c>
      <c r="BX385" s="1">
        <f t="shared" si="97"/>
        <v>472.746</v>
      </c>
      <c r="BY385" s="1">
        <f t="shared" si="93"/>
        <v>1439.652</v>
      </c>
      <c r="CG385" s="1"/>
      <c r="CH385" s="1"/>
      <c r="CI385" s="1"/>
      <c r="CJ385" s="1"/>
      <c r="CK385" s="1"/>
      <c r="CL385" s="1">
        <f t="shared" si="94"/>
        <v>38200</v>
      </c>
      <c r="CM385" s="1">
        <f t="shared" si="99"/>
        <v>129.6060000000001</v>
      </c>
      <c r="CN385" s="1">
        <f t="shared" si="102"/>
        <v>822.912</v>
      </c>
    </row>
    <row r="386" spans="1:92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>
        <f t="shared" si="100"/>
        <v>19175</v>
      </c>
      <c r="AR386" s="1">
        <v>3461</v>
      </c>
      <c r="AS386" s="1">
        <v>5716</v>
      </c>
      <c r="AT386" s="1">
        <v>6431</v>
      </c>
      <c r="AU386" s="1">
        <f t="shared" si="98"/>
        <v>185.16650000000004</v>
      </c>
      <c r="BB386" s="1"/>
      <c r="BC386" s="1"/>
      <c r="BD386" s="1"/>
      <c r="BE386" s="1"/>
      <c r="BF386" s="1"/>
      <c r="BG386" s="1">
        <f t="shared" si="101"/>
        <v>19175</v>
      </c>
      <c r="BH386" s="1">
        <f t="shared" si="103"/>
        <v>3378.703</v>
      </c>
      <c r="BI386" s="1">
        <f t="shared" si="104"/>
        <v>5607.541</v>
      </c>
      <c r="BJ386" s="1">
        <f t="shared" si="105"/>
        <v>6322.541</v>
      </c>
      <c r="BR386" s="1"/>
      <c r="BS386" s="1"/>
      <c r="BT386" s="1"/>
      <c r="BU386" s="1"/>
      <c r="BV386" s="1"/>
      <c r="BW386" s="1">
        <f t="shared" si="95"/>
        <v>38300</v>
      </c>
      <c r="BX386" s="1">
        <f t="shared" si="97"/>
        <v>466.726</v>
      </c>
      <c r="BY386" s="1">
        <f t="shared" si="93"/>
        <v>1428.8319999999999</v>
      </c>
      <c r="CG386" s="1"/>
      <c r="CH386" s="1"/>
      <c r="CI386" s="1"/>
      <c r="CJ386" s="1"/>
      <c r="CK386" s="1"/>
      <c r="CL386" s="1">
        <f t="shared" si="94"/>
        <v>38300</v>
      </c>
      <c r="CM386" s="1">
        <f aca="true" t="shared" si="106" ref="CM386:CM406">1091-(CL386-22230)*0.0602</f>
        <v>123.58600000000001</v>
      </c>
      <c r="CN386" s="1">
        <f t="shared" si="102"/>
        <v>812.0919999999999</v>
      </c>
    </row>
    <row r="387" spans="1:92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>
        <f t="shared" si="100"/>
        <v>19225</v>
      </c>
      <c r="AR387" s="1">
        <v>3461</v>
      </c>
      <c r="AS387" s="1">
        <v>5716</v>
      </c>
      <c r="AT387" s="1">
        <v>6431</v>
      </c>
      <c r="AU387" s="1">
        <f t="shared" si="98"/>
        <v>181.8315</v>
      </c>
      <c r="BB387" s="1"/>
      <c r="BC387" s="1"/>
      <c r="BD387" s="1"/>
      <c r="BE387" s="1"/>
      <c r="BF387" s="1"/>
      <c r="BG387" s="1">
        <f t="shared" si="101"/>
        <v>19225</v>
      </c>
      <c r="BH387" s="1">
        <f t="shared" si="103"/>
        <v>3370.713</v>
      </c>
      <c r="BI387" s="1">
        <f t="shared" si="104"/>
        <v>5597.011</v>
      </c>
      <c r="BJ387" s="1">
        <f t="shared" si="105"/>
        <v>6312.011</v>
      </c>
      <c r="BR387" s="1"/>
      <c r="BS387" s="1"/>
      <c r="BT387" s="1"/>
      <c r="BU387" s="1"/>
      <c r="BV387" s="1"/>
      <c r="BW387" s="1">
        <f t="shared" si="95"/>
        <v>38400</v>
      </c>
      <c r="BX387" s="1">
        <f t="shared" si="97"/>
        <v>460.706</v>
      </c>
      <c r="BY387" s="1">
        <f t="shared" si="93"/>
        <v>1418.012</v>
      </c>
      <c r="CG387" s="1"/>
      <c r="CH387" s="1"/>
      <c r="CI387" s="1"/>
      <c r="CJ387" s="1"/>
      <c r="CK387" s="1"/>
      <c r="CL387" s="1">
        <f t="shared" si="94"/>
        <v>38400</v>
      </c>
      <c r="CM387" s="1">
        <f t="shared" si="106"/>
        <v>117.56600000000003</v>
      </c>
      <c r="CN387" s="1">
        <f t="shared" si="102"/>
        <v>801.2719999999999</v>
      </c>
    </row>
    <row r="388" spans="1:92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>
        <f t="shared" si="100"/>
        <v>19275</v>
      </c>
      <c r="AR388" s="1">
        <v>3461</v>
      </c>
      <c r="AS388" s="1">
        <v>5716</v>
      </c>
      <c r="AT388" s="1">
        <v>6431</v>
      </c>
      <c r="AU388" s="1">
        <f t="shared" si="98"/>
        <v>178.49650000000003</v>
      </c>
      <c r="BB388" s="1"/>
      <c r="BC388" s="1"/>
      <c r="BD388" s="1"/>
      <c r="BE388" s="1"/>
      <c r="BF388" s="1"/>
      <c r="BG388" s="1">
        <f t="shared" si="101"/>
        <v>19275</v>
      </c>
      <c r="BH388" s="1">
        <f t="shared" si="103"/>
        <v>3362.723</v>
      </c>
      <c r="BI388" s="1">
        <f t="shared" si="104"/>
        <v>5586.481</v>
      </c>
      <c r="BJ388" s="1">
        <f t="shared" si="105"/>
        <v>6301.481</v>
      </c>
      <c r="BR388" s="1"/>
      <c r="BS388" s="1"/>
      <c r="BT388" s="1"/>
      <c r="BU388" s="1"/>
      <c r="BV388" s="1"/>
      <c r="BW388" s="1">
        <f t="shared" si="95"/>
        <v>38500</v>
      </c>
      <c r="BX388" s="1">
        <f t="shared" si="97"/>
        <v>454.68600000000004</v>
      </c>
      <c r="BY388" s="1">
        <f t="shared" si="93"/>
        <v>1407.192</v>
      </c>
      <c r="CG388" s="1"/>
      <c r="CH388" s="1"/>
      <c r="CI388" s="1"/>
      <c r="CJ388" s="1"/>
      <c r="CK388" s="1"/>
      <c r="CL388" s="1">
        <f t="shared" si="94"/>
        <v>38500</v>
      </c>
      <c r="CM388" s="1">
        <f t="shared" si="106"/>
        <v>111.54600000000005</v>
      </c>
      <c r="CN388" s="1">
        <f t="shared" si="102"/>
        <v>790.452</v>
      </c>
    </row>
    <row r="389" spans="1:92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>
        <f t="shared" si="100"/>
        <v>19325</v>
      </c>
      <c r="AR389" s="1">
        <v>3461</v>
      </c>
      <c r="AS389" s="1">
        <v>5716</v>
      </c>
      <c r="AT389" s="1">
        <v>6431</v>
      </c>
      <c r="AU389" s="1">
        <f t="shared" si="98"/>
        <v>175.16150000000005</v>
      </c>
      <c r="BB389" s="1"/>
      <c r="BC389" s="1"/>
      <c r="BD389" s="1"/>
      <c r="BE389" s="1"/>
      <c r="BF389" s="1"/>
      <c r="BG389" s="1">
        <f t="shared" si="101"/>
        <v>19325</v>
      </c>
      <c r="BH389" s="1">
        <f t="shared" si="103"/>
        <v>3354.733</v>
      </c>
      <c r="BI389" s="1">
        <f t="shared" si="104"/>
        <v>5575.951</v>
      </c>
      <c r="BJ389" s="1">
        <f t="shared" si="105"/>
        <v>6290.951</v>
      </c>
      <c r="BR389" s="1"/>
      <c r="BS389" s="1"/>
      <c r="BT389" s="1"/>
      <c r="BU389" s="1"/>
      <c r="BV389" s="1"/>
      <c r="BW389" s="1">
        <f t="shared" si="95"/>
        <v>38600</v>
      </c>
      <c r="BX389" s="1">
        <f t="shared" si="97"/>
        <v>448.66600000000005</v>
      </c>
      <c r="BY389" s="1">
        <f aca="true" t="shared" si="107" ref="BY389:BY452">2104-(BW389-32060)*0.1082</f>
        <v>1396.3719999999998</v>
      </c>
      <c r="CG389" s="1"/>
      <c r="CH389" s="1"/>
      <c r="CI389" s="1"/>
      <c r="CJ389" s="1"/>
      <c r="CK389" s="1"/>
      <c r="CL389" s="1">
        <f aca="true" t="shared" si="108" ref="CL389:CL452">CL388+100</f>
        <v>38600</v>
      </c>
      <c r="CM389" s="1">
        <f t="shared" si="106"/>
        <v>105.52600000000007</v>
      </c>
      <c r="CN389" s="1">
        <f t="shared" si="102"/>
        <v>779.6319999999998</v>
      </c>
    </row>
    <row r="390" spans="1:92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>
        <f t="shared" si="100"/>
        <v>19375</v>
      </c>
      <c r="AR390" s="1">
        <v>3461</v>
      </c>
      <c r="AS390" s="1">
        <v>5716</v>
      </c>
      <c r="AT390" s="1">
        <v>6431</v>
      </c>
      <c r="AU390" s="1">
        <f t="shared" si="98"/>
        <v>171.8265</v>
      </c>
      <c r="BB390" s="1"/>
      <c r="BC390" s="1"/>
      <c r="BD390" s="1"/>
      <c r="BE390" s="1"/>
      <c r="BF390" s="1"/>
      <c r="BG390" s="1">
        <f t="shared" si="101"/>
        <v>19375</v>
      </c>
      <c r="BH390" s="1">
        <f t="shared" si="103"/>
        <v>3346.743</v>
      </c>
      <c r="BI390" s="1">
        <f t="shared" si="104"/>
        <v>5565.421</v>
      </c>
      <c r="BJ390" s="1">
        <f t="shared" si="105"/>
        <v>6280.421</v>
      </c>
      <c r="BR390" s="1"/>
      <c r="BS390" s="1"/>
      <c r="BT390" s="1"/>
      <c r="BU390" s="1"/>
      <c r="BV390" s="1"/>
      <c r="BW390" s="1">
        <f aca="true" t="shared" si="109" ref="BW390:BW453">BW389+100</f>
        <v>38700</v>
      </c>
      <c r="BX390" s="1">
        <f t="shared" si="97"/>
        <v>442.6460000000001</v>
      </c>
      <c r="BY390" s="1">
        <f t="shared" si="107"/>
        <v>1385.5520000000001</v>
      </c>
      <c r="CG390" s="1"/>
      <c r="CH390" s="1"/>
      <c r="CI390" s="1"/>
      <c r="CJ390" s="1"/>
      <c r="CK390" s="1"/>
      <c r="CL390" s="1">
        <f t="shared" si="108"/>
        <v>38700</v>
      </c>
      <c r="CM390" s="1">
        <f t="shared" si="106"/>
        <v>99.50600000000009</v>
      </c>
      <c r="CN390" s="1">
        <f t="shared" si="102"/>
        <v>768.8119999999999</v>
      </c>
    </row>
    <row r="391" spans="1:92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>
        <f t="shared" si="100"/>
        <v>19425</v>
      </c>
      <c r="AR391" s="1">
        <v>3461</v>
      </c>
      <c r="AS391" s="1">
        <v>5716</v>
      </c>
      <c r="AT391" s="1">
        <v>6431</v>
      </c>
      <c r="AU391" s="1">
        <f t="shared" si="98"/>
        <v>168.49150000000003</v>
      </c>
      <c r="BB391" s="1"/>
      <c r="BC391" s="1"/>
      <c r="BD391" s="1"/>
      <c r="BE391" s="1"/>
      <c r="BF391" s="1"/>
      <c r="BG391" s="1">
        <f t="shared" si="101"/>
        <v>19425</v>
      </c>
      <c r="BH391" s="1">
        <f t="shared" si="103"/>
        <v>3338.753</v>
      </c>
      <c r="BI391" s="1">
        <f t="shared" si="104"/>
        <v>5554.891</v>
      </c>
      <c r="BJ391" s="1">
        <f t="shared" si="105"/>
        <v>6269.891</v>
      </c>
      <c r="BR391" s="1"/>
      <c r="BS391" s="1"/>
      <c r="BT391" s="1"/>
      <c r="BU391" s="1"/>
      <c r="BV391" s="1"/>
      <c r="BW391" s="1">
        <f t="shared" si="109"/>
        <v>38800</v>
      </c>
      <c r="BX391" s="1">
        <f t="shared" si="97"/>
        <v>436.6260000000001</v>
      </c>
      <c r="BY391" s="1">
        <f t="shared" si="107"/>
        <v>1374.732</v>
      </c>
      <c r="CG391" s="1"/>
      <c r="CH391" s="1"/>
      <c r="CI391" s="1"/>
      <c r="CJ391" s="1"/>
      <c r="CK391" s="1"/>
      <c r="CL391" s="1">
        <f t="shared" si="108"/>
        <v>38800</v>
      </c>
      <c r="CM391" s="1">
        <f t="shared" si="106"/>
        <v>93.4860000000001</v>
      </c>
      <c r="CN391" s="1">
        <f t="shared" si="102"/>
        <v>757.992</v>
      </c>
    </row>
    <row r="392" spans="1:92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>
        <f t="shared" si="100"/>
        <v>19475</v>
      </c>
      <c r="AR392" s="1">
        <v>3461</v>
      </c>
      <c r="AS392" s="1">
        <v>5716</v>
      </c>
      <c r="AT392" s="1">
        <v>6431</v>
      </c>
      <c r="AU392" s="1">
        <f t="shared" si="98"/>
        <v>165.15650000000005</v>
      </c>
      <c r="BB392" s="1"/>
      <c r="BC392" s="1"/>
      <c r="BD392" s="1"/>
      <c r="BE392" s="1"/>
      <c r="BF392" s="1"/>
      <c r="BG392" s="1">
        <f t="shared" si="101"/>
        <v>19475</v>
      </c>
      <c r="BH392" s="1">
        <f t="shared" si="103"/>
        <v>3330.763</v>
      </c>
      <c r="BI392" s="1">
        <f t="shared" si="104"/>
        <v>5544.361</v>
      </c>
      <c r="BJ392" s="1">
        <f t="shared" si="105"/>
        <v>6259.361</v>
      </c>
      <c r="BR392" s="1"/>
      <c r="BS392" s="1"/>
      <c r="BT392" s="1"/>
      <c r="BU392" s="1"/>
      <c r="BV392" s="1"/>
      <c r="BW392" s="1">
        <f t="shared" si="109"/>
        <v>38900</v>
      </c>
      <c r="BX392" s="1">
        <f t="shared" si="97"/>
        <v>430.606</v>
      </c>
      <c r="BY392" s="1">
        <f t="shared" si="107"/>
        <v>1363.9119999999998</v>
      </c>
      <c r="CG392" s="1"/>
      <c r="CH392" s="1"/>
      <c r="CI392" s="1"/>
      <c r="CJ392" s="1"/>
      <c r="CK392" s="1"/>
      <c r="CL392" s="1">
        <f t="shared" si="108"/>
        <v>38900</v>
      </c>
      <c r="CM392" s="1">
        <f t="shared" si="106"/>
        <v>87.46600000000001</v>
      </c>
      <c r="CN392" s="1">
        <f t="shared" si="102"/>
        <v>747.172</v>
      </c>
    </row>
    <row r="393" spans="1:92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>
        <f t="shared" si="100"/>
        <v>19525</v>
      </c>
      <c r="AR393" s="1">
        <v>3461</v>
      </c>
      <c r="AS393" s="1">
        <v>5716</v>
      </c>
      <c r="AT393" s="1">
        <v>6431</v>
      </c>
      <c r="AU393" s="1">
        <f t="shared" si="98"/>
        <v>161.82150000000001</v>
      </c>
      <c r="BB393" s="1"/>
      <c r="BC393" s="1"/>
      <c r="BD393" s="1"/>
      <c r="BE393" s="1"/>
      <c r="BF393" s="1"/>
      <c r="BG393" s="1">
        <f t="shared" si="101"/>
        <v>19525</v>
      </c>
      <c r="BH393" s="1">
        <f t="shared" si="103"/>
        <v>3322.773</v>
      </c>
      <c r="BI393" s="1">
        <f t="shared" si="104"/>
        <v>5533.831</v>
      </c>
      <c r="BJ393" s="1">
        <f t="shared" si="105"/>
        <v>6248.831</v>
      </c>
      <c r="BR393" s="1"/>
      <c r="BS393" s="1"/>
      <c r="BT393" s="1"/>
      <c r="BU393" s="1"/>
      <c r="BV393" s="1"/>
      <c r="BW393" s="1">
        <f t="shared" si="109"/>
        <v>39000</v>
      </c>
      <c r="BX393" s="1">
        <f t="shared" si="97"/>
        <v>424.586</v>
      </c>
      <c r="BY393" s="1">
        <f t="shared" si="107"/>
        <v>1353.092</v>
      </c>
      <c r="CG393" s="1"/>
      <c r="CH393" s="1"/>
      <c r="CI393" s="1"/>
      <c r="CJ393" s="1"/>
      <c r="CK393" s="1"/>
      <c r="CL393" s="1">
        <f t="shared" si="108"/>
        <v>39000</v>
      </c>
      <c r="CM393" s="1">
        <f t="shared" si="106"/>
        <v>81.44600000000003</v>
      </c>
      <c r="CN393" s="1">
        <f t="shared" si="102"/>
        <v>736.3519999999999</v>
      </c>
    </row>
    <row r="394" spans="1:92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>
        <f t="shared" si="100"/>
        <v>19575</v>
      </c>
      <c r="AR394" s="1">
        <v>3461</v>
      </c>
      <c r="AS394" s="1">
        <v>5716</v>
      </c>
      <c r="AT394" s="1">
        <v>6431</v>
      </c>
      <c r="AU394" s="1">
        <f t="shared" si="98"/>
        <v>158.48650000000004</v>
      </c>
      <c r="BB394" s="1"/>
      <c r="BC394" s="1"/>
      <c r="BD394" s="1"/>
      <c r="BE394" s="1"/>
      <c r="BF394" s="1"/>
      <c r="BG394" s="1">
        <f t="shared" si="101"/>
        <v>19575</v>
      </c>
      <c r="BH394" s="1">
        <f t="shared" si="103"/>
        <v>3314.783</v>
      </c>
      <c r="BI394" s="1">
        <f t="shared" si="104"/>
        <v>5523.301</v>
      </c>
      <c r="BJ394" s="1">
        <f t="shared" si="105"/>
        <v>6238.301</v>
      </c>
      <c r="BR394" s="1"/>
      <c r="BS394" s="1"/>
      <c r="BT394" s="1"/>
      <c r="BU394" s="1"/>
      <c r="BV394" s="1"/>
      <c r="BW394" s="1">
        <f t="shared" si="109"/>
        <v>39100</v>
      </c>
      <c r="BX394" s="1">
        <f t="shared" si="97"/>
        <v>418.56600000000003</v>
      </c>
      <c r="BY394" s="1">
        <f t="shared" si="107"/>
        <v>1342.272</v>
      </c>
      <c r="CG394" s="1"/>
      <c r="CH394" s="1"/>
      <c r="CI394" s="1"/>
      <c r="CJ394" s="1"/>
      <c r="CK394" s="1"/>
      <c r="CL394" s="1">
        <f t="shared" si="108"/>
        <v>39100</v>
      </c>
      <c r="CM394" s="1">
        <f t="shared" si="106"/>
        <v>75.42600000000004</v>
      </c>
      <c r="CN394" s="1">
        <f t="shared" si="102"/>
        <v>725.5319999999999</v>
      </c>
    </row>
    <row r="395" spans="1:92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>
        <f t="shared" si="100"/>
        <v>19625</v>
      </c>
      <c r="AR395" s="1">
        <v>3461</v>
      </c>
      <c r="AS395" s="1">
        <v>5716</v>
      </c>
      <c r="AT395" s="1">
        <v>6431</v>
      </c>
      <c r="AU395" s="1">
        <f t="shared" si="98"/>
        <v>155.1515</v>
      </c>
      <c r="BB395" s="1"/>
      <c r="BC395" s="1"/>
      <c r="BD395" s="1"/>
      <c r="BE395" s="1"/>
      <c r="BF395" s="1"/>
      <c r="BG395" s="1">
        <f t="shared" si="101"/>
        <v>19625</v>
      </c>
      <c r="BH395" s="1">
        <f t="shared" si="103"/>
        <v>3306.793</v>
      </c>
      <c r="BI395" s="1">
        <f t="shared" si="104"/>
        <v>5512.771</v>
      </c>
      <c r="BJ395" s="1">
        <f t="shared" si="105"/>
        <v>6227.771</v>
      </c>
      <c r="BR395" s="1"/>
      <c r="BS395" s="1"/>
      <c r="BT395" s="1"/>
      <c r="BU395" s="1"/>
      <c r="BV395" s="1"/>
      <c r="BW395" s="1">
        <f t="shared" si="109"/>
        <v>39200</v>
      </c>
      <c r="BX395" s="1">
        <f t="shared" si="97"/>
        <v>412.54600000000005</v>
      </c>
      <c r="BY395" s="1">
        <f t="shared" si="107"/>
        <v>1331.452</v>
      </c>
      <c r="CG395" s="1"/>
      <c r="CH395" s="1"/>
      <c r="CI395" s="1"/>
      <c r="CJ395" s="1"/>
      <c r="CK395" s="1"/>
      <c r="CL395" s="1">
        <f t="shared" si="108"/>
        <v>39200</v>
      </c>
      <c r="CM395" s="1">
        <f t="shared" si="106"/>
        <v>69.40600000000006</v>
      </c>
      <c r="CN395" s="1">
        <f aca="true" t="shared" si="110" ref="CN395:CN426">2104-(CL395-26360)*0.1082</f>
        <v>714.712</v>
      </c>
    </row>
    <row r="396" spans="1:92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>
        <f t="shared" si="100"/>
        <v>19675</v>
      </c>
      <c r="AR396" s="1">
        <v>3461</v>
      </c>
      <c r="AS396" s="1">
        <v>5716</v>
      </c>
      <c r="AT396" s="1">
        <v>6431</v>
      </c>
      <c r="AU396" s="1">
        <f t="shared" si="98"/>
        <v>151.81650000000002</v>
      </c>
      <c r="BB396" s="1"/>
      <c r="BC396" s="1"/>
      <c r="BD396" s="1"/>
      <c r="BE396" s="1"/>
      <c r="BF396" s="1"/>
      <c r="BG396" s="1">
        <f t="shared" si="101"/>
        <v>19675</v>
      </c>
      <c r="BH396" s="1">
        <f t="shared" si="103"/>
        <v>3298.803</v>
      </c>
      <c r="BI396" s="1">
        <f t="shared" si="104"/>
        <v>5502.241</v>
      </c>
      <c r="BJ396" s="1">
        <f t="shared" si="105"/>
        <v>6217.241</v>
      </c>
      <c r="BR396" s="1"/>
      <c r="BS396" s="1"/>
      <c r="BT396" s="1"/>
      <c r="BU396" s="1"/>
      <c r="BV396" s="1"/>
      <c r="BW396" s="1">
        <f t="shared" si="109"/>
        <v>39300</v>
      </c>
      <c r="BX396" s="1">
        <f t="shared" si="97"/>
        <v>406.52600000000007</v>
      </c>
      <c r="BY396" s="1">
        <f t="shared" si="107"/>
        <v>1320.632</v>
      </c>
      <c r="CG396" s="1"/>
      <c r="CH396" s="1"/>
      <c r="CI396" s="1"/>
      <c r="CJ396" s="1"/>
      <c r="CK396" s="1"/>
      <c r="CL396" s="1">
        <f t="shared" si="108"/>
        <v>39300</v>
      </c>
      <c r="CM396" s="1">
        <f t="shared" si="106"/>
        <v>63.38599999999997</v>
      </c>
      <c r="CN396" s="1">
        <f t="shared" si="110"/>
        <v>703.892</v>
      </c>
    </row>
    <row r="397" spans="1:92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>
        <f t="shared" si="100"/>
        <v>19725</v>
      </c>
      <c r="AR397" s="1">
        <v>3461</v>
      </c>
      <c r="AS397" s="1">
        <v>5716</v>
      </c>
      <c r="AT397" s="1">
        <v>6431</v>
      </c>
      <c r="AU397" s="1">
        <f t="shared" si="98"/>
        <v>148.48150000000004</v>
      </c>
      <c r="BB397" s="1"/>
      <c r="BC397" s="1"/>
      <c r="BD397" s="1"/>
      <c r="BE397" s="1"/>
      <c r="BF397" s="1"/>
      <c r="BG397" s="1">
        <f t="shared" si="101"/>
        <v>19725</v>
      </c>
      <c r="BH397" s="1">
        <f t="shared" si="103"/>
        <v>3290.813</v>
      </c>
      <c r="BI397" s="1">
        <f t="shared" si="104"/>
        <v>5491.711</v>
      </c>
      <c r="BJ397" s="1">
        <f t="shared" si="105"/>
        <v>6206.711</v>
      </c>
      <c r="BR397" s="1"/>
      <c r="BS397" s="1"/>
      <c r="BT397" s="1"/>
      <c r="BU397" s="1"/>
      <c r="BV397" s="1"/>
      <c r="BW397" s="1">
        <f t="shared" si="109"/>
        <v>39400</v>
      </c>
      <c r="BX397" s="1">
        <f t="shared" si="97"/>
        <v>400.5060000000001</v>
      </c>
      <c r="BY397" s="1">
        <f t="shared" si="107"/>
        <v>1309.812</v>
      </c>
      <c r="CG397" s="1"/>
      <c r="CH397" s="1"/>
      <c r="CI397" s="1"/>
      <c r="CJ397" s="1"/>
      <c r="CK397" s="1"/>
      <c r="CL397" s="1">
        <f t="shared" si="108"/>
        <v>39400</v>
      </c>
      <c r="CM397" s="1">
        <f t="shared" si="106"/>
        <v>57.365999999999985</v>
      </c>
      <c r="CN397" s="1">
        <f t="shared" si="110"/>
        <v>693.0719999999999</v>
      </c>
    </row>
    <row r="398" spans="1:92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>
        <f t="shared" si="100"/>
        <v>19775</v>
      </c>
      <c r="AR398" s="1">
        <v>3461</v>
      </c>
      <c r="AS398" s="1">
        <v>5716</v>
      </c>
      <c r="AT398" s="1">
        <v>6431</v>
      </c>
      <c r="AU398" s="1">
        <f t="shared" si="98"/>
        <v>145.1465</v>
      </c>
      <c r="BB398" s="1"/>
      <c r="BC398" s="1"/>
      <c r="BD398" s="1"/>
      <c r="BE398" s="1"/>
      <c r="BF398" s="1"/>
      <c r="BG398" s="1">
        <f t="shared" si="101"/>
        <v>19775</v>
      </c>
      <c r="BH398" s="1">
        <f t="shared" si="103"/>
        <v>3282.823</v>
      </c>
      <c r="BI398" s="1">
        <f t="shared" si="104"/>
        <v>5481.181</v>
      </c>
      <c r="BJ398" s="1">
        <f t="shared" si="105"/>
        <v>6196.181</v>
      </c>
      <c r="BR398" s="1"/>
      <c r="BS398" s="1"/>
      <c r="BT398" s="1"/>
      <c r="BU398" s="1"/>
      <c r="BV398" s="1"/>
      <c r="BW398" s="1">
        <f t="shared" si="109"/>
        <v>39500</v>
      </c>
      <c r="BX398" s="1">
        <f t="shared" si="97"/>
        <v>394.486</v>
      </c>
      <c r="BY398" s="1">
        <f t="shared" si="107"/>
        <v>1298.992</v>
      </c>
      <c r="CG398" s="1"/>
      <c r="CH398" s="1"/>
      <c r="CI398" s="1"/>
      <c r="CJ398" s="1"/>
      <c r="CK398" s="1"/>
      <c r="CL398" s="1">
        <f t="shared" si="108"/>
        <v>39500</v>
      </c>
      <c r="CM398" s="1">
        <f t="shared" si="106"/>
        <v>51.346000000000004</v>
      </c>
      <c r="CN398" s="1">
        <f t="shared" si="110"/>
        <v>682.252</v>
      </c>
    </row>
    <row r="399" spans="1:92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>
        <f t="shared" si="100"/>
        <v>19825</v>
      </c>
      <c r="AR399" s="1">
        <v>3461</v>
      </c>
      <c r="AS399" s="1">
        <v>5716</v>
      </c>
      <c r="AT399" s="1">
        <v>6431</v>
      </c>
      <c r="AU399" s="1">
        <f t="shared" si="98"/>
        <v>141.81150000000002</v>
      </c>
      <c r="BB399" s="1"/>
      <c r="BC399" s="1"/>
      <c r="BD399" s="1"/>
      <c r="BE399" s="1"/>
      <c r="BF399" s="1"/>
      <c r="BG399" s="1">
        <f t="shared" si="101"/>
        <v>19825</v>
      </c>
      <c r="BH399" s="1">
        <f t="shared" si="103"/>
        <v>3274.833</v>
      </c>
      <c r="BI399" s="1">
        <f t="shared" si="104"/>
        <v>5470.651</v>
      </c>
      <c r="BJ399" s="1">
        <f t="shared" si="105"/>
        <v>6185.651</v>
      </c>
      <c r="BR399" s="1"/>
      <c r="BS399" s="1"/>
      <c r="BT399" s="1"/>
      <c r="BU399" s="1"/>
      <c r="BV399" s="1"/>
      <c r="BW399" s="1">
        <f t="shared" si="109"/>
        <v>39600</v>
      </c>
      <c r="BX399" s="1">
        <f t="shared" si="97"/>
        <v>388.466</v>
      </c>
      <c r="BY399" s="1">
        <f t="shared" si="107"/>
        <v>1288.172</v>
      </c>
      <c r="CG399" s="1"/>
      <c r="CH399" s="1"/>
      <c r="CI399" s="1"/>
      <c r="CJ399" s="1"/>
      <c r="CK399" s="1"/>
      <c r="CL399" s="1">
        <f t="shared" si="108"/>
        <v>39600</v>
      </c>
      <c r="CM399" s="1">
        <f t="shared" si="106"/>
        <v>45.32600000000002</v>
      </c>
      <c r="CN399" s="1">
        <f t="shared" si="110"/>
        <v>671.432</v>
      </c>
    </row>
    <row r="400" spans="1:92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>
        <f t="shared" si="100"/>
        <v>19875</v>
      </c>
      <c r="AR400" s="1">
        <v>3461</v>
      </c>
      <c r="AS400" s="1">
        <v>5716</v>
      </c>
      <c r="AT400" s="1">
        <v>6431</v>
      </c>
      <c r="AU400" s="1">
        <f t="shared" si="98"/>
        <v>138.47650000000004</v>
      </c>
      <c r="BB400" s="1"/>
      <c r="BC400" s="1"/>
      <c r="BD400" s="1"/>
      <c r="BE400" s="1"/>
      <c r="BF400" s="1"/>
      <c r="BG400" s="1">
        <f t="shared" si="101"/>
        <v>19875</v>
      </c>
      <c r="BH400" s="1">
        <f t="shared" si="103"/>
        <v>3266.843</v>
      </c>
      <c r="BI400" s="1">
        <f t="shared" si="104"/>
        <v>5460.121</v>
      </c>
      <c r="BJ400" s="1">
        <f t="shared" si="105"/>
        <v>6175.121</v>
      </c>
      <c r="BR400" s="1"/>
      <c r="BS400" s="1"/>
      <c r="BT400" s="1"/>
      <c r="BU400" s="1"/>
      <c r="BV400" s="1"/>
      <c r="BW400" s="1">
        <f t="shared" si="109"/>
        <v>39700</v>
      </c>
      <c r="BX400" s="1">
        <f t="shared" si="97"/>
        <v>382.446</v>
      </c>
      <c r="BY400" s="1">
        <f t="shared" si="107"/>
        <v>1277.3519999999999</v>
      </c>
      <c r="CG400" s="1"/>
      <c r="CH400" s="1"/>
      <c r="CI400" s="1"/>
      <c r="CJ400" s="1"/>
      <c r="CK400" s="1"/>
      <c r="CL400" s="1">
        <f t="shared" si="108"/>
        <v>39700</v>
      </c>
      <c r="CM400" s="1">
        <f t="shared" si="106"/>
        <v>39.30600000000004</v>
      </c>
      <c r="CN400" s="1">
        <f t="shared" si="110"/>
        <v>660.6119999999999</v>
      </c>
    </row>
    <row r="401" spans="1:92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>
        <f t="shared" si="100"/>
        <v>19925</v>
      </c>
      <c r="AR401" s="1">
        <v>3461</v>
      </c>
      <c r="AS401" s="1">
        <v>5716</v>
      </c>
      <c r="AT401" s="1">
        <v>6431</v>
      </c>
      <c r="AU401" s="1">
        <f t="shared" si="98"/>
        <v>135.1415</v>
      </c>
      <c r="BB401" s="1"/>
      <c r="BC401" s="1"/>
      <c r="BD401" s="1"/>
      <c r="BE401" s="1"/>
      <c r="BF401" s="1"/>
      <c r="BG401" s="1">
        <f t="shared" si="101"/>
        <v>19925</v>
      </c>
      <c r="BH401" s="1">
        <f t="shared" si="103"/>
        <v>3258.853</v>
      </c>
      <c r="BI401" s="1">
        <f t="shared" si="104"/>
        <v>5449.591</v>
      </c>
      <c r="BJ401" s="1">
        <f t="shared" si="105"/>
        <v>6164.591</v>
      </c>
      <c r="BR401" s="1"/>
      <c r="BS401" s="1"/>
      <c r="BT401" s="1"/>
      <c r="BU401" s="1"/>
      <c r="BV401" s="1"/>
      <c r="BW401" s="1">
        <f t="shared" si="109"/>
        <v>39800</v>
      </c>
      <c r="BX401" s="1">
        <f t="shared" si="97"/>
        <v>376.42600000000004</v>
      </c>
      <c r="BY401" s="1">
        <f t="shared" si="107"/>
        <v>1266.532</v>
      </c>
      <c r="CG401" s="1"/>
      <c r="CH401" s="1"/>
      <c r="CI401" s="1"/>
      <c r="CJ401" s="1"/>
      <c r="CK401" s="1"/>
      <c r="CL401" s="1">
        <f t="shared" si="108"/>
        <v>39800</v>
      </c>
      <c r="CM401" s="1">
        <f t="shared" si="106"/>
        <v>33.28600000000006</v>
      </c>
      <c r="CN401" s="1">
        <f t="shared" si="110"/>
        <v>649.7919999999999</v>
      </c>
    </row>
    <row r="402" spans="1:92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>
        <f t="shared" si="100"/>
        <v>19975</v>
      </c>
      <c r="AR402" s="1">
        <v>3461</v>
      </c>
      <c r="AS402" s="1">
        <v>5716</v>
      </c>
      <c r="AT402" s="1">
        <v>6431</v>
      </c>
      <c r="AU402" s="1">
        <f t="shared" si="98"/>
        <v>131.80650000000003</v>
      </c>
      <c r="BB402" s="1"/>
      <c r="BC402" s="1"/>
      <c r="BD402" s="1"/>
      <c r="BE402" s="1"/>
      <c r="BF402" s="1"/>
      <c r="BG402" s="1">
        <f t="shared" si="101"/>
        <v>19975</v>
      </c>
      <c r="BH402" s="1">
        <f t="shared" si="103"/>
        <v>3250.863</v>
      </c>
      <c r="BI402" s="1">
        <f t="shared" si="104"/>
        <v>5439.061</v>
      </c>
      <c r="BJ402" s="1">
        <f t="shared" si="105"/>
        <v>6154.061</v>
      </c>
      <c r="BR402" s="1"/>
      <c r="BS402" s="1"/>
      <c r="BT402" s="1"/>
      <c r="BU402" s="1"/>
      <c r="BV402" s="1"/>
      <c r="BW402" s="1">
        <f t="shared" si="109"/>
        <v>39900</v>
      </c>
      <c r="BX402" s="1">
        <f t="shared" si="97"/>
        <v>370.40600000000006</v>
      </c>
      <c r="BY402" s="1">
        <f t="shared" si="107"/>
        <v>1255.712</v>
      </c>
      <c r="CG402" s="1"/>
      <c r="CH402" s="1"/>
      <c r="CI402" s="1"/>
      <c r="CJ402" s="1"/>
      <c r="CK402" s="1"/>
      <c r="CL402" s="1">
        <f t="shared" si="108"/>
        <v>39900</v>
      </c>
      <c r="CM402" s="1">
        <f t="shared" si="106"/>
        <v>27.266000000000076</v>
      </c>
      <c r="CN402" s="1">
        <f t="shared" si="110"/>
        <v>638.972</v>
      </c>
    </row>
    <row r="403" spans="1:92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>
        <f t="shared" si="100"/>
        <v>20025</v>
      </c>
      <c r="AR403" s="1">
        <v>3461</v>
      </c>
      <c r="AS403" s="1">
        <v>5716</v>
      </c>
      <c r="AT403" s="1">
        <v>6431</v>
      </c>
      <c r="AU403" s="1">
        <f t="shared" si="98"/>
        <v>128.47150000000005</v>
      </c>
      <c r="BB403" s="1"/>
      <c r="BC403" s="1"/>
      <c r="BD403" s="1"/>
      <c r="BE403" s="1"/>
      <c r="BF403" s="1"/>
      <c r="BG403" s="1">
        <f t="shared" si="101"/>
        <v>20025</v>
      </c>
      <c r="BH403" s="1">
        <f t="shared" si="103"/>
        <v>3242.873</v>
      </c>
      <c r="BI403" s="1">
        <f t="shared" si="104"/>
        <v>5428.531</v>
      </c>
      <c r="BJ403" s="1">
        <f t="shared" si="105"/>
        <v>6143.531</v>
      </c>
      <c r="BR403" s="1"/>
      <c r="BS403" s="1"/>
      <c r="BT403" s="1"/>
      <c r="BU403" s="1"/>
      <c r="BV403" s="1"/>
      <c r="BW403" s="1">
        <f t="shared" si="109"/>
        <v>40000</v>
      </c>
      <c r="BX403" s="1">
        <f t="shared" si="97"/>
        <v>364.3860000000001</v>
      </c>
      <c r="BY403" s="1">
        <f t="shared" si="107"/>
        <v>1244.8919999999998</v>
      </c>
      <c r="CG403" s="1"/>
      <c r="CH403" s="1"/>
      <c r="CI403" s="1"/>
      <c r="CJ403" s="1"/>
      <c r="CK403" s="1"/>
      <c r="CL403" s="1">
        <f t="shared" si="108"/>
        <v>40000</v>
      </c>
      <c r="CM403" s="1">
        <f t="shared" si="106"/>
        <v>21.246000000000095</v>
      </c>
      <c r="CN403" s="1">
        <f t="shared" si="110"/>
        <v>628.152</v>
      </c>
    </row>
    <row r="404" spans="1:92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>
        <f t="shared" si="100"/>
        <v>20075</v>
      </c>
      <c r="AR404" s="1">
        <v>3461</v>
      </c>
      <c r="AS404" s="1">
        <v>5716</v>
      </c>
      <c r="AT404" s="1">
        <v>6431</v>
      </c>
      <c r="AU404" s="1">
        <f t="shared" si="98"/>
        <v>125.13650000000001</v>
      </c>
      <c r="BB404" s="1"/>
      <c r="BC404" s="1"/>
      <c r="BD404" s="1"/>
      <c r="BE404" s="1"/>
      <c r="BF404" s="1"/>
      <c r="BG404" s="1">
        <f t="shared" si="101"/>
        <v>20075</v>
      </c>
      <c r="BH404" s="1">
        <f t="shared" si="103"/>
        <v>3234.883</v>
      </c>
      <c r="BI404" s="1">
        <f t="shared" si="104"/>
        <v>5418.001</v>
      </c>
      <c r="BJ404" s="1">
        <f t="shared" si="105"/>
        <v>6133.001</v>
      </c>
      <c r="BR404" s="1"/>
      <c r="BS404" s="1"/>
      <c r="BT404" s="1"/>
      <c r="BU404" s="1"/>
      <c r="BV404" s="1"/>
      <c r="BW404" s="1">
        <f t="shared" si="109"/>
        <v>40100</v>
      </c>
      <c r="BX404" s="1">
        <f t="shared" si="97"/>
        <v>358.366</v>
      </c>
      <c r="BY404" s="1">
        <f t="shared" si="107"/>
        <v>1234.0720000000001</v>
      </c>
      <c r="CG404" s="1"/>
      <c r="CH404" s="1"/>
      <c r="CI404" s="1"/>
      <c r="CJ404" s="1"/>
      <c r="CK404" s="1"/>
      <c r="CL404" s="1">
        <f t="shared" si="108"/>
        <v>40100</v>
      </c>
      <c r="CM404" s="1">
        <f t="shared" si="106"/>
        <v>15.226000000000113</v>
      </c>
      <c r="CN404" s="1">
        <f t="shared" si="110"/>
        <v>617.3319999999999</v>
      </c>
    </row>
    <row r="405" spans="1:92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>
        <f t="shared" si="100"/>
        <v>20125</v>
      </c>
      <c r="AR405" s="1">
        <v>3461</v>
      </c>
      <c r="AS405" s="1">
        <v>5716</v>
      </c>
      <c r="AT405" s="1">
        <v>6431</v>
      </c>
      <c r="AU405" s="1">
        <f t="shared" si="98"/>
        <v>121.80150000000003</v>
      </c>
      <c r="BB405" s="1"/>
      <c r="BC405" s="1"/>
      <c r="BD405" s="1"/>
      <c r="BE405" s="1"/>
      <c r="BF405" s="1"/>
      <c r="BG405" s="1">
        <f t="shared" si="101"/>
        <v>20125</v>
      </c>
      <c r="BH405" s="1">
        <f t="shared" si="103"/>
        <v>3226.893</v>
      </c>
      <c r="BI405" s="1">
        <f t="shared" si="104"/>
        <v>5407.471</v>
      </c>
      <c r="BJ405" s="1">
        <f t="shared" si="105"/>
        <v>6122.471</v>
      </c>
      <c r="BR405" s="1"/>
      <c r="BS405" s="1"/>
      <c r="BT405" s="1"/>
      <c r="BU405" s="1"/>
      <c r="BV405" s="1"/>
      <c r="BW405" s="1">
        <f t="shared" si="109"/>
        <v>40200</v>
      </c>
      <c r="BX405" s="1">
        <f t="shared" si="97"/>
        <v>352.346</v>
      </c>
      <c r="BY405" s="1">
        <f t="shared" si="107"/>
        <v>1223.252</v>
      </c>
      <c r="CG405" s="1"/>
      <c r="CH405" s="1"/>
      <c r="CI405" s="1"/>
      <c r="CJ405" s="1"/>
      <c r="CK405" s="1"/>
      <c r="CL405" s="1">
        <f t="shared" si="108"/>
        <v>40200</v>
      </c>
      <c r="CM405" s="1">
        <f t="shared" si="106"/>
        <v>9.206000000000131</v>
      </c>
      <c r="CN405" s="1">
        <f t="shared" si="110"/>
        <v>606.512</v>
      </c>
    </row>
    <row r="406" spans="1:92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>
        <f t="shared" si="100"/>
        <v>20175</v>
      </c>
      <c r="AR406" s="1">
        <v>3461</v>
      </c>
      <c r="AS406" s="1">
        <v>5716</v>
      </c>
      <c r="AT406" s="1">
        <v>6431</v>
      </c>
      <c r="AU406" s="1">
        <f t="shared" si="98"/>
        <v>118.46650000000005</v>
      </c>
      <c r="BB406" s="1"/>
      <c r="BC406" s="1"/>
      <c r="BD406" s="1"/>
      <c r="BE406" s="1"/>
      <c r="BF406" s="1"/>
      <c r="BG406" s="1">
        <f t="shared" si="101"/>
        <v>20175</v>
      </c>
      <c r="BH406" s="1">
        <f t="shared" si="103"/>
        <v>3218.903</v>
      </c>
      <c r="BI406" s="1">
        <f t="shared" si="104"/>
        <v>5396.941</v>
      </c>
      <c r="BJ406" s="1">
        <f t="shared" si="105"/>
        <v>6111.941</v>
      </c>
      <c r="BR406" s="1"/>
      <c r="BS406" s="1"/>
      <c r="BT406" s="1"/>
      <c r="BU406" s="1"/>
      <c r="BV406" s="1"/>
      <c r="BW406" s="1">
        <f t="shared" si="109"/>
        <v>40300</v>
      </c>
      <c r="BX406" s="1">
        <f t="shared" si="97"/>
        <v>346.326</v>
      </c>
      <c r="BY406" s="1">
        <f t="shared" si="107"/>
        <v>1212.432</v>
      </c>
      <c r="CG406" s="1"/>
      <c r="CH406" s="1"/>
      <c r="CI406" s="1"/>
      <c r="CJ406" s="1"/>
      <c r="CK406" s="1"/>
      <c r="CL406" s="1">
        <f t="shared" si="108"/>
        <v>40300</v>
      </c>
      <c r="CM406" s="1">
        <f t="shared" si="106"/>
        <v>3.186000000000149</v>
      </c>
      <c r="CN406" s="1">
        <f t="shared" si="110"/>
        <v>595.692</v>
      </c>
    </row>
    <row r="407" spans="1:92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>
        <f t="shared" si="100"/>
        <v>20225</v>
      </c>
      <c r="AR407" s="1">
        <v>3461</v>
      </c>
      <c r="AS407" s="1">
        <v>5716</v>
      </c>
      <c r="AT407" s="1">
        <v>6431</v>
      </c>
      <c r="AU407" s="1">
        <f t="shared" si="98"/>
        <v>115.13150000000002</v>
      </c>
      <c r="BB407" s="1"/>
      <c r="BC407" s="1"/>
      <c r="BD407" s="1"/>
      <c r="BE407" s="1"/>
      <c r="BF407" s="1"/>
      <c r="BG407" s="1">
        <f t="shared" si="101"/>
        <v>20225</v>
      </c>
      <c r="BH407" s="1">
        <f t="shared" si="103"/>
        <v>3210.913</v>
      </c>
      <c r="BI407" s="1">
        <f t="shared" si="104"/>
        <v>5386.411</v>
      </c>
      <c r="BJ407" s="1">
        <f t="shared" si="105"/>
        <v>6101.411</v>
      </c>
      <c r="BR407" s="1"/>
      <c r="BS407" s="1"/>
      <c r="BT407" s="1"/>
      <c r="BU407" s="1"/>
      <c r="BV407" s="1"/>
      <c r="BW407" s="1">
        <f t="shared" si="109"/>
        <v>40400</v>
      </c>
      <c r="BX407" s="1">
        <f t="shared" si="97"/>
        <v>340.30600000000004</v>
      </c>
      <c r="BY407" s="1">
        <f t="shared" si="107"/>
        <v>1201.612</v>
      </c>
      <c r="CG407" s="1"/>
      <c r="CH407" s="1"/>
      <c r="CI407" s="1"/>
      <c r="CJ407" s="1"/>
      <c r="CK407" s="1"/>
      <c r="CL407" s="1">
        <f t="shared" si="108"/>
        <v>40400</v>
      </c>
      <c r="CM407" s="1">
        <v>0</v>
      </c>
      <c r="CN407" s="1">
        <f t="shared" si="110"/>
        <v>584.8719999999998</v>
      </c>
    </row>
    <row r="408" spans="1:92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>
        <f t="shared" si="100"/>
        <v>20275</v>
      </c>
      <c r="AR408" s="1">
        <v>3461</v>
      </c>
      <c r="AS408" s="1">
        <v>5716</v>
      </c>
      <c r="AT408" s="1">
        <v>6431</v>
      </c>
      <c r="AU408" s="1">
        <f t="shared" si="98"/>
        <v>111.79650000000004</v>
      </c>
      <c r="BB408" s="1"/>
      <c r="BC408" s="1"/>
      <c r="BD408" s="1"/>
      <c r="BE408" s="1"/>
      <c r="BF408" s="1"/>
      <c r="BG408" s="1">
        <f t="shared" si="101"/>
        <v>20275</v>
      </c>
      <c r="BH408" s="1">
        <f t="shared" si="103"/>
        <v>3202.923</v>
      </c>
      <c r="BI408" s="1">
        <f t="shared" si="104"/>
        <v>5375.881</v>
      </c>
      <c r="BJ408" s="1">
        <f t="shared" si="105"/>
        <v>6090.881</v>
      </c>
      <c r="BR408" s="1"/>
      <c r="BS408" s="1"/>
      <c r="BT408" s="1"/>
      <c r="BU408" s="1"/>
      <c r="BV408" s="1"/>
      <c r="BW408" s="1">
        <f t="shared" si="109"/>
        <v>40500</v>
      </c>
      <c r="BX408" s="1">
        <f t="shared" si="97"/>
        <v>334.28600000000006</v>
      </c>
      <c r="BY408" s="1">
        <f t="shared" si="107"/>
        <v>1190.792</v>
      </c>
      <c r="CG408" s="1"/>
      <c r="CH408" s="1"/>
      <c r="CI408" s="1"/>
      <c r="CJ408" s="1"/>
      <c r="CK408" s="1"/>
      <c r="CL408" s="1">
        <f t="shared" si="108"/>
        <v>40500</v>
      </c>
      <c r="CM408" s="1">
        <v>0</v>
      </c>
      <c r="CN408" s="1">
        <f t="shared" si="110"/>
        <v>574.0519999999999</v>
      </c>
    </row>
    <row r="409" spans="1:92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>
        <f t="shared" si="100"/>
        <v>20325</v>
      </c>
      <c r="AR409" s="1">
        <v>3461</v>
      </c>
      <c r="AS409" s="1">
        <v>5716</v>
      </c>
      <c r="AT409" s="1">
        <v>6431</v>
      </c>
      <c r="AU409" s="1">
        <f t="shared" si="98"/>
        <v>108.4615</v>
      </c>
      <c r="BB409" s="1"/>
      <c r="BC409" s="1"/>
      <c r="BD409" s="1"/>
      <c r="BE409" s="1"/>
      <c r="BF409" s="1"/>
      <c r="BG409" s="1">
        <f t="shared" si="101"/>
        <v>20325</v>
      </c>
      <c r="BH409" s="1">
        <f t="shared" si="103"/>
        <v>3194.933</v>
      </c>
      <c r="BI409" s="1">
        <f t="shared" si="104"/>
        <v>5365.351</v>
      </c>
      <c r="BJ409" s="1">
        <f t="shared" si="105"/>
        <v>6080.351</v>
      </c>
      <c r="BR409" s="1"/>
      <c r="BS409" s="1"/>
      <c r="BT409" s="1"/>
      <c r="BU409" s="1"/>
      <c r="BV409" s="1"/>
      <c r="BW409" s="1">
        <f t="shared" si="109"/>
        <v>40600</v>
      </c>
      <c r="BX409" s="1">
        <f t="shared" si="97"/>
        <v>328.2660000000001</v>
      </c>
      <c r="BY409" s="1">
        <f t="shared" si="107"/>
        <v>1179.972</v>
      </c>
      <c r="CG409" s="1"/>
      <c r="CH409" s="1"/>
      <c r="CI409" s="1"/>
      <c r="CJ409" s="1"/>
      <c r="CK409" s="1"/>
      <c r="CL409" s="1">
        <f t="shared" si="108"/>
        <v>40600</v>
      </c>
      <c r="CM409" s="1">
        <v>0</v>
      </c>
      <c r="CN409" s="1">
        <f t="shared" si="110"/>
        <v>563.232</v>
      </c>
    </row>
    <row r="410" spans="1:92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>
        <f t="shared" si="100"/>
        <v>20375</v>
      </c>
      <c r="AR410" s="1">
        <v>3461</v>
      </c>
      <c r="AS410" s="1">
        <v>5716</v>
      </c>
      <c r="AT410" s="1">
        <v>6431</v>
      </c>
      <c r="AU410" s="1">
        <f t="shared" si="98"/>
        <v>105.12650000000002</v>
      </c>
      <c r="BB410" s="1"/>
      <c r="BC410" s="1"/>
      <c r="BD410" s="1"/>
      <c r="BE410" s="1"/>
      <c r="BF410" s="1"/>
      <c r="BG410" s="1">
        <f t="shared" si="101"/>
        <v>20375</v>
      </c>
      <c r="BH410" s="1">
        <f t="shared" si="103"/>
        <v>3186.943</v>
      </c>
      <c r="BI410" s="1">
        <f t="shared" si="104"/>
        <v>5354.821</v>
      </c>
      <c r="BJ410" s="1">
        <f t="shared" si="105"/>
        <v>6069.821</v>
      </c>
      <c r="BR410" s="1"/>
      <c r="BS410" s="1"/>
      <c r="BT410" s="1"/>
      <c r="BU410" s="1"/>
      <c r="BV410" s="1"/>
      <c r="BW410" s="1">
        <f t="shared" si="109"/>
        <v>40700</v>
      </c>
      <c r="BX410" s="1">
        <f t="shared" si="97"/>
        <v>322.2460000000001</v>
      </c>
      <c r="BY410" s="1">
        <f t="shared" si="107"/>
        <v>1169.152</v>
      </c>
      <c r="CG410" s="1"/>
      <c r="CH410" s="1"/>
      <c r="CI410" s="1"/>
      <c r="CJ410" s="1"/>
      <c r="CK410" s="1"/>
      <c r="CL410" s="1">
        <f t="shared" si="108"/>
        <v>40700</v>
      </c>
      <c r="CM410" s="1">
        <v>0</v>
      </c>
      <c r="CN410" s="1">
        <f t="shared" si="110"/>
        <v>552.412</v>
      </c>
    </row>
    <row r="411" spans="1:92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>
        <f t="shared" si="100"/>
        <v>20425</v>
      </c>
      <c r="AR411" s="1">
        <v>3461</v>
      </c>
      <c r="AS411" s="1">
        <v>5716</v>
      </c>
      <c r="AT411" s="1">
        <v>6431</v>
      </c>
      <c r="AU411" s="1">
        <f t="shared" si="98"/>
        <v>101.79150000000004</v>
      </c>
      <c r="BB411" s="1"/>
      <c r="BC411" s="1"/>
      <c r="BD411" s="1"/>
      <c r="BE411" s="1"/>
      <c r="BF411" s="1"/>
      <c r="BG411" s="1">
        <f t="shared" si="101"/>
        <v>20425</v>
      </c>
      <c r="BH411" s="1">
        <f t="shared" si="103"/>
        <v>3178.953</v>
      </c>
      <c r="BI411" s="1">
        <f t="shared" si="104"/>
        <v>5344.291</v>
      </c>
      <c r="BJ411" s="1">
        <f t="shared" si="105"/>
        <v>6059.291</v>
      </c>
      <c r="BR411" s="1"/>
      <c r="BS411" s="1"/>
      <c r="BT411" s="1"/>
      <c r="BU411" s="1"/>
      <c r="BV411" s="1"/>
      <c r="BW411" s="1">
        <f t="shared" si="109"/>
        <v>40800</v>
      </c>
      <c r="BX411" s="1">
        <f t="shared" si="97"/>
        <v>316.226</v>
      </c>
      <c r="BY411" s="1">
        <f t="shared" si="107"/>
        <v>1158.3319999999999</v>
      </c>
      <c r="CG411" s="1"/>
      <c r="CH411" s="1"/>
      <c r="CI411" s="1"/>
      <c r="CJ411" s="1"/>
      <c r="CK411" s="1"/>
      <c r="CL411" s="1">
        <f t="shared" si="108"/>
        <v>40800</v>
      </c>
      <c r="CM411" s="1">
        <v>0</v>
      </c>
      <c r="CN411" s="1">
        <f t="shared" si="110"/>
        <v>541.5919999999999</v>
      </c>
    </row>
    <row r="412" spans="1:92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>
        <f t="shared" si="100"/>
        <v>20475</v>
      </c>
      <c r="AR412" s="1">
        <v>3461</v>
      </c>
      <c r="AS412" s="1">
        <v>5716</v>
      </c>
      <c r="AT412" s="1">
        <v>6431</v>
      </c>
      <c r="AU412" s="1">
        <f t="shared" si="98"/>
        <v>98.4565</v>
      </c>
      <c r="BB412" s="1"/>
      <c r="BC412" s="1"/>
      <c r="BD412" s="1"/>
      <c r="BE412" s="1"/>
      <c r="BF412" s="1"/>
      <c r="BG412" s="1">
        <f t="shared" si="101"/>
        <v>20475</v>
      </c>
      <c r="BH412" s="1">
        <f t="shared" si="103"/>
        <v>3170.963</v>
      </c>
      <c r="BI412" s="1">
        <f t="shared" si="104"/>
        <v>5333.761</v>
      </c>
      <c r="BJ412" s="1">
        <f t="shared" si="105"/>
        <v>6048.761</v>
      </c>
      <c r="BR412" s="1"/>
      <c r="BS412" s="1"/>
      <c r="BT412" s="1"/>
      <c r="BU412" s="1"/>
      <c r="BV412" s="1"/>
      <c r="BW412" s="1">
        <f t="shared" si="109"/>
        <v>40900</v>
      </c>
      <c r="BX412" s="1">
        <f aca="true" t="shared" si="111" ref="BX412:BX463">1091-(BW412-27930)*0.0602</f>
        <v>310.206</v>
      </c>
      <c r="BY412" s="1">
        <f t="shared" si="107"/>
        <v>1147.512</v>
      </c>
      <c r="CG412" s="1"/>
      <c r="CH412" s="1"/>
      <c r="CI412" s="1"/>
      <c r="CJ412" s="1"/>
      <c r="CK412" s="1"/>
      <c r="CL412" s="1">
        <f t="shared" si="108"/>
        <v>40900</v>
      </c>
      <c r="CM412" s="1">
        <v>0</v>
      </c>
      <c r="CN412" s="1">
        <f t="shared" si="110"/>
        <v>530.7719999999999</v>
      </c>
    </row>
    <row r="413" spans="1:92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>
        <f t="shared" si="100"/>
        <v>20525</v>
      </c>
      <c r="AR413" s="1">
        <v>3461</v>
      </c>
      <c r="AS413" s="1">
        <v>5716</v>
      </c>
      <c r="AT413" s="1">
        <v>6431</v>
      </c>
      <c r="AU413" s="1">
        <f t="shared" si="98"/>
        <v>95.12150000000003</v>
      </c>
      <c r="BB413" s="1"/>
      <c r="BC413" s="1"/>
      <c r="BD413" s="1"/>
      <c r="BE413" s="1"/>
      <c r="BF413" s="1"/>
      <c r="BG413" s="1">
        <f t="shared" si="101"/>
        <v>20525</v>
      </c>
      <c r="BH413" s="1">
        <f t="shared" si="103"/>
        <v>3162.973</v>
      </c>
      <c r="BI413" s="1">
        <f t="shared" si="104"/>
        <v>5323.231</v>
      </c>
      <c r="BJ413" s="1">
        <f t="shared" si="105"/>
        <v>6038.231</v>
      </c>
      <c r="BR413" s="1"/>
      <c r="BS413" s="1"/>
      <c r="BT413" s="1"/>
      <c r="BU413" s="1"/>
      <c r="BV413" s="1"/>
      <c r="BW413" s="1">
        <f t="shared" si="109"/>
        <v>41000</v>
      </c>
      <c r="BX413" s="1">
        <f t="shared" si="111"/>
        <v>304.18600000000004</v>
      </c>
      <c r="BY413" s="1">
        <f t="shared" si="107"/>
        <v>1136.692</v>
      </c>
      <c r="CG413" s="1"/>
      <c r="CH413" s="1"/>
      <c r="CI413" s="1"/>
      <c r="CJ413" s="1"/>
      <c r="CK413" s="1"/>
      <c r="CL413" s="1">
        <f t="shared" si="108"/>
        <v>41000</v>
      </c>
      <c r="CM413" s="1">
        <v>0</v>
      </c>
      <c r="CN413" s="1">
        <f t="shared" si="110"/>
        <v>519.952</v>
      </c>
    </row>
    <row r="414" spans="1:92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>
        <f t="shared" si="100"/>
        <v>20575</v>
      </c>
      <c r="AR414" s="1">
        <v>3461</v>
      </c>
      <c r="AS414" s="1">
        <v>5716</v>
      </c>
      <c r="AT414" s="1">
        <v>6431</v>
      </c>
      <c r="AU414" s="1">
        <f t="shared" si="98"/>
        <v>91.78650000000005</v>
      </c>
      <c r="BB414" s="1"/>
      <c r="BC414" s="1"/>
      <c r="BD414" s="1"/>
      <c r="BE414" s="1"/>
      <c r="BF414" s="1"/>
      <c r="BG414" s="1">
        <f t="shared" si="101"/>
        <v>20575</v>
      </c>
      <c r="BH414" s="1">
        <f t="shared" si="103"/>
        <v>3154.983</v>
      </c>
      <c r="BI414" s="1">
        <f t="shared" si="104"/>
        <v>5312.701</v>
      </c>
      <c r="BJ414" s="1">
        <f t="shared" si="105"/>
        <v>6027.701</v>
      </c>
      <c r="BR414" s="1"/>
      <c r="BS414" s="1"/>
      <c r="BT414" s="1"/>
      <c r="BU414" s="1"/>
      <c r="BV414" s="1"/>
      <c r="BW414" s="1">
        <f t="shared" si="109"/>
        <v>41100</v>
      </c>
      <c r="BX414" s="1">
        <f t="shared" si="111"/>
        <v>298.16600000000005</v>
      </c>
      <c r="BY414" s="1">
        <f t="shared" si="107"/>
        <v>1125.8719999999998</v>
      </c>
      <c r="CG414" s="1"/>
      <c r="CH414" s="1"/>
      <c r="CI414" s="1"/>
      <c r="CJ414" s="1"/>
      <c r="CK414" s="1"/>
      <c r="CL414" s="1">
        <f t="shared" si="108"/>
        <v>41100</v>
      </c>
      <c r="CM414" s="1">
        <v>0</v>
      </c>
      <c r="CN414" s="1">
        <f t="shared" si="110"/>
        <v>509.13199999999983</v>
      </c>
    </row>
    <row r="415" spans="1:92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>
        <f t="shared" si="100"/>
        <v>20625</v>
      </c>
      <c r="AR415" s="1">
        <v>3461</v>
      </c>
      <c r="AS415" s="1">
        <v>5716</v>
      </c>
      <c r="AT415" s="1">
        <v>6431</v>
      </c>
      <c r="AU415" s="1">
        <f aca="true" t="shared" si="112" ref="AU415:AU441">519-((AQ415-14170)*0.0667)</f>
        <v>88.45150000000001</v>
      </c>
      <c r="BB415" s="1"/>
      <c r="BC415" s="1"/>
      <c r="BD415" s="1"/>
      <c r="BE415" s="1"/>
      <c r="BF415" s="1"/>
      <c r="BG415" s="1">
        <f t="shared" si="101"/>
        <v>20625</v>
      </c>
      <c r="BH415" s="1">
        <f t="shared" si="103"/>
        <v>3146.993</v>
      </c>
      <c r="BI415" s="1">
        <f t="shared" si="104"/>
        <v>5302.171</v>
      </c>
      <c r="BJ415" s="1">
        <f t="shared" si="105"/>
        <v>6017.171</v>
      </c>
      <c r="BR415" s="1"/>
      <c r="BS415" s="1"/>
      <c r="BT415" s="1"/>
      <c r="BU415" s="1"/>
      <c r="BV415" s="1"/>
      <c r="BW415" s="1">
        <f t="shared" si="109"/>
        <v>41200</v>
      </c>
      <c r="BX415" s="1">
        <f t="shared" si="111"/>
        <v>292.1460000000001</v>
      </c>
      <c r="BY415" s="1">
        <f t="shared" si="107"/>
        <v>1115.052</v>
      </c>
      <c r="CG415" s="1"/>
      <c r="CH415" s="1"/>
      <c r="CI415" s="1"/>
      <c r="CJ415" s="1"/>
      <c r="CK415" s="1"/>
      <c r="CL415" s="1">
        <f t="shared" si="108"/>
        <v>41200</v>
      </c>
      <c r="CM415" s="1">
        <v>0</v>
      </c>
      <c r="CN415" s="1">
        <f t="shared" si="110"/>
        <v>498.3119999999999</v>
      </c>
    </row>
    <row r="416" spans="1:92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>
        <f t="shared" si="100"/>
        <v>20675</v>
      </c>
      <c r="AR416" s="1">
        <v>3461</v>
      </c>
      <c r="AS416" s="1">
        <v>5716</v>
      </c>
      <c r="AT416" s="1">
        <v>6431</v>
      </c>
      <c r="AU416" s="1">
        <f t="shared" si="112"/>
        <v>85.11650000000003</v>
      </c>
      <c r="BB416" s="1"/>
      <c r="BC416" s="1"/>
      <c r="BD416" s="1"/>
      <c r="BE416" s="1"/>
      <c r="BF416" s="1"/>
      <c r="BG416" s="1">
        <f t="shared" si="101"/>
        <v>20675</v>
      </c>
      <c r="BH416" s="1">
        <f t="shared" si="103"/>
        <v>3139.003</v>
      </c>
      <c r="BI416" s="1">
        <f t="shared" si="104"/>
        <v>5291.641</v>
      </c>
      <c r="BJ416" s="1">
        <f t="shared" si="105"/>
        <v>6006.641</v>
      </c>
      <c r="BR416" s="1"/>
      <c r="BS416" s="1"/>
      <c r="BT416" s="1"/>
      <c r="BU416" s="1"/>
      <c r="BV416" s="1"/>
      <c r="BW416" s="1">
        <f t="shared" si="109"/>
        <v>41300</v>
      </c>
      <c r="BX416" s="1">
        <f t="shared" si="111"/>
        <v>286.1260000000001</v>
      </c>
      <c r="BY416" s="1">
        <f t="shared" si="107"/>
        <v>1104.232</v>
      </c>
      <c r="CG416" s="1"/>
      <c r="CH416" s="1"/>
      <c r="CI416" s="1"/>
      <c r="CJ416" s="1"/>
      <c r="CK416" s="1"/>
      <c r="CL416" s="1">
        <f t="shared" si="108"/>
        <v>41300</v>
      </c>
      <c r="CM416" s="1">
        <v>0</v>
      </c>
      <c r="CN416" s="1">
        <f t="shared" si="110"/>
        <v>487.49199999999996</v>
      </c>
    </row>
    <row r="417" spans="1:92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>
        <f t="shared" si="100"/>
        <v>20725</v>
      </c>
      <c r="AR417" s="1">
        <v>3461</v>
      </c>
      <c r="AS417" s="1">
        <v>5716</v>
      </c>
      <c r="AT417" s="1">
        <v>6431</v>
      </c>
      <c r="AU417" s="1">
        <f t="shared" si="112"/>
        <v>81.78150000000005</v>
      </c>
      <c r="BB417" s="1"/>
      <c r="BC417" s="1"/>
      <c r="BD417" s="1"/>
      <c r="BE417" s="1"/>
      <c r="BF417" s="1"/>
      <c r="BG417" s="1">
        <f t="shared" si="101"/>
        <v>20725</v>
      </c>
      <c r="BH417" s="1">
        <f t="shared" si="103"/>
        <v>3131.013</v>
      </c>
      <c r="BI417" s="1">
        <f t="shared" si="104"/>
        <v>5281.111</v>
      </c>
      <c r="BJ417" s="1">
        <f t="shared" si="105"/>
        <v>5996.111</v>
      </c>
      <c r="BR417" s="1"/>
      <c r="BS417" s="1"/>
      <c r="BT417" s="1"/>
      <c r="BU417" s="1"/>
      <c r="BV417" s="1"/>
      <c r="BW417" s="1">
        <f t="shared" si="109"/>
        <v>41400</v>
      </c>
      <c r="BX417" s="1">
        <f t="shared" si="111"/>
        <v>280.106</v>
      </c>
      <c r="BY417" s="1">
        <f t="shared" si="107"/>
        <v>1093.4119999999998</v>
      </c>
      <c r="CG417" s="1"/>
      <c r="CH417" s="1"/>
      <c r="CI417" s="1"/>
      <c r="CJ417" s="1"/>
      <c r="CK417" s="1"/>
      <c r="CL417" s="1">
        <f t="shared" si="108"/>
        <v>41400</v>
      </c>
      <c r="CM417" s="1">
        <v>0</v>
      </c>
      <c r="CN417" s="1">
        <f t="shared" si="110"/>
        <v>476.672</v>
      </c>
    </row>
    <row r="418" spans="1:92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>
        <f t="shared" si="100"/>
        <v>20775</v>
      </c>
      <c r="AR418" s="1">
        <v>3461</v>
      </c>
      <c r="AS418" s="1">
        <v>5716</v>
      </c>
      <c r="AT418" s="1">
        <v>6431</v>
      </c>
      <c r="AU418" s="1">
        <f t="shared" si="112"/>
        <v>78.44650000000001</v>
      </c>
      <c r="BB418" s="1"/>
      <c r="BC418" s="1"/>
      <c r="BD418" s="1"/>
      <c r="BE418" s="1"/>
      <c r="BF418" s="1"/>
      <c r="BG418" s="1">
        <f t="shared" si="101"/>
        <v>20775</v>
      </c>
      <c r="BH418" s="1">
        <f t="shared" si="103"/>
        <v>3123.023</v>
      </c>
      <c r="BI418" s="1">
        <f t="shared" si="104"/>
        <v>5270.581</v>
      </c>
      <c r="BJ418" s="1">
        <f t="shared" si="105"/>
        <v>5985.581</v>
      </c>
      <c r="BR418" s="1"/>
      <c r="BS418" s="1"/>
      <c r="BT418" s="1"/>
      <c r="BU418" s="1"/>
      <c r="BV418" s="1"/>
      <c r="BW418" s="1">
        <f t="shared" si="109"/>
        <v>41500</v>
      </c>
      <c r="BX418" s="1">
        <f t="shared" si="111"/>
        <v>274.086</v>
      </c>
      <c r="BY418" s="1">
        <f t="shared" si="107"/>
        <v>1082.592</v>
      </c>
      <c r="CG418" s="1"/>
      <c r="CH418" s="1"/>
      <c r="CI418" s="1"/>
      <c r="CJ418" s="1"/>
      <c r="CK418" s="1"/>
      <c r="CL418" s="1">
        <f t="shared" si="108"/>
        <v>41500</v>
      </c>
      <c r="CM418" s="1">
        <v>0</v>
      </c>
      <c r="CN418" s="1">
        <f t="shared" si="110"/>
        <v>465.85199999999986</v>
      </c>
    </row>
    <row r="419" spans="1:92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>
        <f t="shared" si="100"/>
        <v>20825</v>
      </c>
      <c r="AR419" s="1">
        <v>3461</v>
      </c>
      <c r="AS419" s="1">
        <v>5716</v>
      </c>
      <c r="AT419" s="1">
        <v>6431</v>
      </c>
      <c r="AU419" s="1">
        <f t="shared" si="112"/>
        <v>75.11150000000004</v>
      </c>
      <c r="BB419" s="1"/>
      <c r="BC419" s="1"/>
      <c r="BD419" s="1"/>
      <c r="BE419" s="1"/>
      <c r="BF419" s="1"/>
      <c r="BG419" s="1">
        <f t="shared" si="101"/>
        <v>20825</v>
      </c>
      <c r="BH419" s="1">
        <f t="shared" si="103"/>
        <v>3115.033</v>
      </c>
      <c r="BI419" s="1">
        <f t="shared" si="104"/>
        <v>5260.051</v>
      </c>
      <c r="BJ419" s="1">
        <f t="shared" si="105"/>
        <v>5975.051</v>
      </c>
      <c r="BR419" s="1"/>
      <c r="BS419" s="1"/>
      <c r="BT419" s="1"/>
      <c r="BU419" s="1"/>
      <c r="BV419" s="1"/>
      <c r="BW419" s="1">
        <f t="shared" si="109"/>
        <v>41600</v>
      </c>
      <c r="BX419" s="1">
        <f t="shared" si="111"/>
        <v>268.06600000000003</v>
      </c>
      <c r="BY419" s="1">
        <f t="shared" si="107"/>
        <v>1071.772</v>
      </c>
      <c r="CG419" s="1"/>
      <c r="CH419" s="1"/>
      <c r="CI419" s="1"/>
      <c r="CJ419" s="1"/>
      <c r="CK419" s="1"/>
      <c r="CL419" s="1">
        <f t="shared" si="108"/>
        <v>41600</v>
      </c>
      <c r="CM419" s="1">
        <v>0</v>
      </c>
      <c r="CN419" s="1">
        <f t="shared" si="110"/>
        <v>455.0319999999999</v>
      </c>
    </row>
    <row r="420" spans="1:92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>
        <f t="shared" si="100"/>
        <v>20875</v>
      </c>
      <c r="AR420" s="1">
        <v>3461</v>
      </c>
      <c r="AS420" s="1">
        <v>5716</v>
      </c>
      <c r="AT420" s="1">
        <v>6431</v>
      </c>
      <c r="AU420" s="1">
        <f t="shared" si="112"/>
        <v>71.77650000000006</v>
      </c>
      <c r="BB420" s="1"/>
      <c r="BC420" s="1"/>
      <c r="BD420" s="1"/>
      <c r="BE420" s="1"/>
      <c r="BF420" s="1"/>
      <c r="BG420" s="1">
        <f t="shared" si="101"/>
        <v>20875</v>
      </c>
      <c r="BH420" s="1">
        <f t="shared" si="103"/>
        <v>3107.043</v>
      </c>
      <c r="BI420" s="1">
        <f t="shared" si="104"/>
        <v>5249.521</v>
      </c>
      <c r="BJ420" s="1">
        <f t="shared" si="105"/>
        <v>5964.521</v>
      </c>
      <c r="BR420" s="1"/>
      <c r="BS420" s="1"/>
      <c r="BT420" s="1"/>
      <c r="BU420" s="1"/>
      <c r="BV420" s="1"/>
      <c r="BW420" s="1">
        <f t="shared" si="109"/>
        <v>41700</v>
      </c>
      <c r="BX420" s="1">
        <f t="shared" si="111"/>
        <v>262.04600000000005</v>
      </c>
      <c r="BY420" s="1">
        <f t="shared" si="107"/>
        <v>1060.952</v>
      </c>
      <c r="CG420" s="1"/>
      <c r="CH420" s="1"/>
      <c r="CI420" s="1"/>
      <c r="CJ420" s="1"/>
      <c r="CK420" s="1"/>
      <c r="CL420" s="1">
        <f t="shared" si="108"/>
        <v>41700</v>
      </c>
      <c r="CM420" s="1">
        <v>0</v>
      </c>
      <c r="CN420" s="1">
        <f t="shared" si="110"/>
        <v>444.212</v>
      </c>
    </row>
    <row r="421" spans="1:92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>
        <f t="shared" si="100"/>
        <v>20925</v>
      </c>
      <c r="AR421" s="1">
        <v>3461</v>
      </c>
      <c r="AS421" s="1">
        <v>5716</v>
      </c>
      <c r="AT421" s="1">
        <v>6431</v>
      </c>
      <c r="AU421" s="1">
        <f t="shared" si="112"/>
        <v>68.44150000000002</v>
      </c>
      <c r="BB421" s="1"/>
      <c r="BC421" s="1"/>
      <c r="BD421" s="1"/>
      <c r="BE421" s="1"/>
      <c r="BF421" s="1"/>
      <c r="BG421" s="1">
        <f t="shared" si="101"/>
        <v>20925</v>
      </c>
      <c r="BH421" s="1">
        <f t="shared" si="103"/>
        <v>3099.053</v>
      </c>
      <c r="BI421" s="1">
        <f t="shared" si="104"/>
        <v>5238.991</v>
      </c>
      <c r="BJ421" s="1">
        <f t="shared" si="105"/>
        <v>5953.991</v>
      </c>
      <c r="BR421" s="1"/>
      <c r="BS421" s="1"/>
      <c r="BT421" s="1"/>
      <c r="BU421" s="1"/>
      <c r="BV421" s="1"/>
      <c r="BW421" s="1">
        <f t="shared" si="109"/>
        <v>41800</v>
      </c>
      <c r="BX421" s="1">
        <f t="shared" si="111"/>
        <v>256.02600000000007</v>
      </c>
      <c r="BY421" s="1">
        <f t="shared" si="107"/>
        <v>1050.132</v>
      </c>
      <c r="CG421" s="1"/>
      <c r="CH421" s="1"/>
      <c r="CI421" s="1"/>
      <c r="CJ421" s="1"/>
      <c r="CK421" s="1"/>
      <c r="CL421" s="1">
        <f t="shared" si="108"/>
        <v>41800</v>
      </c>
      <c r="CM421" s="1">
        <v>0</v>
      </c>
      <c r="CN421" s="1">
        <f t="shared" si="110"/>
        <v>433.3919999999998</v>
      </c>
    </row>
    <row r="422" spans="1:92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>
        <f aca="true" t="shared" si="113" ref="AQ422:AQ485">AQ421+50</f>
        <v>20975</v>
      </c>
      <c r="AR422" s="1">
        <v>3461</v>
      </c>
      <c r="AS422" s="1">
        <v>5716</v>
      </c>
      <c r="AT422" s="1">
        <v>6431</v>
      </c>
      <c r="AU422" s="1">
        <f t="shared" si="112"/>
        <v>65.10650000000004</v>
      </c>
      <c r="BB422" s="1"/>
      <c r="BC422" s="1"/>
      <c r="BD422" s="1"/>
      <c r="BE422" s="1"/>
      <c r="BF422" s="1"/>
      <c r="BG422" s="1">
        <f aca="true" t="shared" si="114" ref="BG422:BG485">BG421+50</f>
        <v>20975</v>
      </c>
      <c r="BH422" s="1">
        <f t="shared" si="103"/>
        <v>3091.063</v>
      </c>
      <c r="BI422" s="1">
        <f t="shared" si="104"/>
        <v>5228.461</v>
      </c>
      <c r="BJ422" s="1">
        <f t="shared" si="105"/>
        <v>5943.461</v>
      </c>
      <c r="BR422" s="1"/>
      <c r="BS422" s="1"/>
      <c r="BT422" s="1"/>
      <c r="BU422" s="1"/>
      <c r="BV422" s="1"/>
      <c r="BW422" s="1">
        <f t="shared" si="109"/>
        <v>41900</v>
      </c>
      <c r="BX422" s="1">
        <f t="shared" si="111"/>
        <v>250.00600000000009</v>
      </c>
      <c r="BY422" s="1">
        <f t="shared" si="107"/>
        <v>1039.312</v>
      </c>
      <c r="CG422" s="1"/>
      <c r="CH422" s="1"/>
      <c r="CI422" s="1"/>
      <c r="CJ422" s="1"/>
      <c r="CK422" s="1"/>
      <c r="CL422" s="1">
        <f t="shared" si="108"/>
        <v>41900</v>
      </c>
      <c r="CM422" s="1">
        <v>0</v>
      </c>
      <c r="CN422" s="1">
        <f t="shared" si="110"/>
        <v>422.5719999999999</v>
      </c>
    </row>
    <row r="423" spans="1:92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>
        <f t="shared" si="113"/>
        <v>21025</v>
      </c>
      <c r="AR423" s="1">
        <v>3461</v>
      </c>
      <c r="AS423" s="1">
        <v>5716</v>
      </c>
      <c r="AT423" s="1">
        <v>6431</v>
      </c>
      <c r="AU423" s="1">
        <f t="shared" si="112"/>
        <v>61.7715</v>
      </c>
      <c r="BB423" s="1"/>
      <c r="BC423" s="1"/>
      <c r="BD423" s="1"/>
      <c r="BE423" s="1"/>
      <c r="BF423" s="1"/>
      <c r="BG423" s="1">
        <f t="shared" si="114"/>
        <v>21025</v>
      </c>
      <c r="BH423" s="1">
        <f t="shared" si="103"/>
        <v>3083.073</v>
      </c>
      <c r="BI423" s="1">
        <f t="shared" si="104"/>
        <v>5217.931</v>
      </c>
      <c r="BJ423" s="1">
        <f t="shared" si="105"/>
        <v>5932.931</v>
      </c>
      <c r="BR423" s="1"/>
      <c r="BS423" s="1"/>
      <c r="BT423" s="1"/>
      <c r="BU423" s="1"/>
      <c r="BV423" s="1"/>
      <c r="BW423" s="1">
        <f t="shared" si="109"/>
        <v>42000</v>
      </c>
      <c r="BX423" s="1">
        <f t="shared" si="111"/>
        <v>243.9860000000001</v>
      </c>
      <c r="BY423" s="1">
        <f t="shared" si="107"/>
        <v>1028.492</v>
      </c>
      <c r="CG423" s="1"/>
      <c r="CH423" s="1"/>
      <c r="CI423" s="1"/>
      <c r="CJ423" s="1"/>
      <c r="CK423" s="1"/>
      <c r="CL423" s="1">
        <f t="shared" si="108"/>
        <v>42000</v>
      </c>
      <c r="CM423" s="1">
        <v>0</v>
      </c>
      <c r="CN423" s="1">
        <f t="shared" si="110"/>
        <v>411.75199999999995</v>
      </c>
    </row>
    <row r="424" spans="1:92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>
        <f t="shared" si="113"/>
        <v>21075</v>
      </c>
      <c r="AR424" s="1">
        <v>3461</v>
      </c>
      <c r="AS424" s="1">
        <v>5716</v>
      </c>
      <c r="AT424" s="1">
        <v>6431</v>
      </c>
      <c r="AU424" s="1">
        <f t="shared" si="112"/>
        <v>58.436500000000024</v>
      </c>
      <c r="BB424" s="1"/>
      <c r="BC424" s="1"/>
      <c r="BD424" s="1"/>
      <c r="BE424" s="1"/>
      <c r="BF424" s="1"/>
      <c r="BG424" s="1">
        <f t="shared" si="114"/>
        <v>21075</v>
      </c>
      <c r="BH424" s="1">
        <f t="shared" si="103"/>
        <v>3075.083</v>
      </c>
      <c r="BI424" s="1">
        <f t="shared" si="104"/>
        <v>5207.401</v>
      </c>
      <c r="BJ424" s="1">
        <f t="shared" si="105"/>
        <v>5922.401</v>
      </c>
      <c r="BR424" s="1"/>
      <c r="BS424" s="1"/>
      <c r="BT424" s="1"/>
      <c r="BU424" s="1"/>
      <c r="BV424" s="1"/>
      <c r="BW424" s="1">
        <f t="shared" si="109"/>
        <v>42100</v>
      </c>
      <c r="BX424" s="1">
        <f t="shared" si="111"/>
        <v>237.966</v>
      </c>
      <c r="BY424" s="1">
        <f t="shared" si="107"/>
        <v>1017.672</v>
      </c>
      <c r="CG424" s="1"/>
      <c r="CH424" s="1"/>
      <c r="CI424" s="1"/>
      <c r="CJ424" s="1"/>
      <c r="CK424" s="1"/>
      <c r="CL424" s="1">
        <f t="shared" si="108"/>
        <v>42100</v>
      </c>
      <c r="CM424" s="1">
        <v>0</v>
      </c>
      <c r="CN424" s="1">
        <f t="shared" si="110"/>
        <v>400.932</v>
      </c>
    </row>
    <row r="425" spans="1:92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>
        <f t="shared" si="113"/>
        <v>21125</v>
      </c>
      <c r="AR425" s="1">
        <v>3461</v>
      </c>
      <c r="AS425" s="1">
        <v>5716</v>
      </c>
      <c r="AT425" s="1">
        <v>6431</v>
      </c>
      <c r="AU425" s="1">
        <f t="shared" si="112"/>
        <v>55.101500000000044</v>
      </c>
      <c r="BB425" s="1"/>
      <c r="BC425" s="1"/>
      <c r="BD425" s="1"/>
      <c r="BE425" s="1"/>
      <c r="BF425" s="1"/>
      <c r="BG425" s="1">
        <f t="shared" si="114"/>
        <v>21125</v>
      </c>
      <c r="BH425" s="1">
        <f t="shared" si="103"/>
        <v>3067.093</v>
      </c>
      <c r="BI425" s="1">
        <f t="shared" si="104"/>
        <v>5196.871</v>
      </c>
      <c r="BJ425" s="1">
        <f t="shared" si="105"/>
        <v>5911.871</v>
      </c>
      <c r="BR425" s="1"/>
      <c r="BS425" s="1"/>
      <c r="BT425" s="1"/>
      <c r="BU425" s="1"/>
      <c r="BV425" s="1"/>
      <c r="BW425" s="1">
        <f t="shared" si="109"/>
        <v>42200</v>
      </c>
      <c r="BX425" s="1">
        <f t="shared" si="111"/>
        <v>231.94600000000003</v>
      </c>
      <c r="BY425" s="1">
        <f t="shared" si="107"/>
        <v>1006.8519999999999</v>
      </c>
      <c r="CG425" s="1"/>
      <c r="CH425" s="1"/>
      <c r="CI425" s="1"/>
      <c r="CJ425" s="1"/>
      <c r="CK425" s="1"/>
      <c r="CL425" s="1">
        <f t="shared" si="108"/>
        <v>42200</v>
      </c>
      <c r="CM425" s="1">
        <v>0</v>
      </c>
      <c r="CN425" s="1">
        <f t="shared" si="110"/>
        <v>390.11199999999985</v>
      </c>
    </row>
    <row r="426" spans="1:92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>
        <f t="shared" si="113"/>
        <v>21175</v>
      </c>
      <c r="AR426" s="1">
        <v>3461</v>
      </c>
      <c r="AS426" s="1">
        <v>5716</v>
      </c>
      <c r="AT426" s="1">
        <v>6431</v>
      </c>
      <c r="AU426" s="1">
        <f t="shared" si="112"/>
        <v>51.76650000000001</v>
      </c>
      <c r="BB426" s="1"/>
      <c r="BC426" s="1"/>
      <c r="BD426" s="1"/>
      <c r="BE426" s="1"/>
      <c r="BF426" s="1"/>
      <c r="BG426" s="1">
        <f t="shared" si="114"/>
        <v>21175</v>
      </c>
      <c r="BH426" s="1">
        <f t="shared" si="103"/>
        <v>3059.103</v>
      </c>
      <c r="BI426" s="1">
        <f t="shared" si="104"/>
        <v>5186.341</v>
      </c>
      <c r="BJ426" s="1">
        <f t="shared" si="105"/>
        <v>5901.341</v>
      </c>
      <c r="BR426" s="1"/>
      <c r="BS426" s="1"/>
      <c r="BT426" s="1"/>
      <c r="BU426" s="1"/>
      <c r="BV426" s="1"/>
      <c r="BW426" s="1">
        <f t="shared" si="109"/>
        <v>42300</v>
      </c>
      <c r="BX426" s="1">
        <f t="shared" si="111"/>
        <v>225.92600000000004</v>
      </c>
      <c r="BY426" s="1">
        <f t="shared" si="107"/>
        <v>996.0319999999999</v>
      </c>
      <c r="CG426" s="1"/>
      <c r="CH426" s="1"/>
      <c r="CI426" s="1"/>
      <c r="CJ426" s="1"/>
      <c r="CK426" s="1"/>
      <c r="CL426" s="1">
        <f t="shared" si="108"/>
        <v>42300</v>
      </c>
      <c r="CM426" s="1">
        <v>0</v>
      </c>
      <c r="CN426" s="1">
        <f t="shared" si="110"/>
        <v>379.2919999999999</v>
      </c>
    </row>
    <row r="427" spans="1:92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>
        <f t="shared" si="113"/>
        <v>21225</v>
      </c>
      <c r="AR427" s="1">
        <v>3461</v>
      </c>
      <c r="AS427" s="1">
        <v>5716</v>
      </c>
      <c r="AT427" s="1">
        <v>6431</v>
      </c>
      <c r="AU427" s="1">
        <f t="shared" si="112"/>
        <v>48.43150000000003</v>
      </c>
      <c r="BB427" s="1"/>
      <c r="BC427" s="1"/>
      <c r="BD427" s="1"/>
      <c r="BE427" s="1"/>
      <c r="BF427" s="1"/>
      <c r="BG427" s="1">
        <f t="shared" si="114"/>
        <v>21225</v>
      </c>
      <c r="BH427" s="1">
        <f t="shared" si="103"/>
        <v>3051.113</v>
      </c>
      <c r="BI427" s="1">
        <f t="shared" si="104"/>
        <v>5175.811</v>
      </c>
      <c r="BJ427" s="1">
        <f t="shared" si="105"/>
        <v>5890.811</v>
      </c>
      <c r="BR427" s="1"/>
      <c r="BS427" s="1"/>
      <c r="BT427" s="1"/>
      <c r="BU427" s="1"/>
      <c r="BV427" s="1"/>
      <c r="BW427" s="1">
        <f t="shared" si="109"/>
        <v>42400</v>
      </c>
      <c r="BX427" s="1">
        <f t="shared" si="111"/>
        <v>219.90600000000006</v>
      </c>
      <c r="BY427" s="1">
        <f t="shared" si="107"/>
        <v>985.212</v>
      </c>
      <c r="CG427" s="1"/>
      <c r="CH427" s="1"/>
      <c r="CI427" s="1"/>
      <c r="CJ427" s="1"/>
      <c r="CK427" s="1"/>
      <c r="CL427" s="1">
        <f t="shared" si="108"/>
        <v>42400</v>
      </c>
      <c r="CM427" s="1">
        <v>0</v>
      </c>
      <c r="CN427" s="1">
        <f aca="true" t="shared" si="115" ref="CN427:CN461">2104-(CL427-26360)*0.1082</f>
        <v>368.472</v>
      </c>
    </row>
    <row r="428" spans="1:92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>
        <f t="shared" si="113"/>
        <v>21275</v>
      </c>
      <c r="AR428" s="1">
        <v>3461</v>
      </c>
      <c r="AS428" s="1">
        <v>5716</v>
      </c>
      <c r="AT428" s="1">
        <v>6431</v>
      </c>
      <c r="AU428" s="1">
        <f t="shared" si="112"/>
        <v>45.09650000000005</v>
      </c>
      <c r="BB428" s="1"/>
      <c r="BC428" s="1"/>
      <c r="BD428" s="1"/>
      <c r="BE428" s="1"/>
      <c r="BF428" s="1"/>
      <c r="BG428" s="1">
        <f t="shared" si="114"/>
        <v>21275</v>
      </c>
      <c r="BH428" s="1">
        <f t="shared" si="103"/>
        <v>3043.123</v>
      </c>
      <c r="BI428" s="1">
        <f t="shared" si="104"/>
        <v>5165.281</v>
      </c>
      <c r="BJ428" s="1">
        <f t="shared" si="105"/>
        <v>5880.281</v>
      </c>
      <c r="BR428" s="1"/>
      <c r="BS428" s="1"/>
      <c r="BT428" s="1"/>
      <c r="BU428" s="1"/>
      <c r="BV428" s="1"/>
      <c r="BW428" s="1">
        <f t="shared" si="109"/>
        <v>42500</v>
      </c>
      <c r="BX428" s="1">
        <f t="shared" si="111"/>
        <v>213.88600000000008</v>
      </c>
      <c r="BY428" s="1">
        <f t="shared" si="107"/>
        <v>974.392</v>
      </c>
      <c r="CG428" s="1"/>
      <c r="CH428" s="1"/>
      <c r="CI428" s="1"/>
      <c r="CJ428" s="1"/>
      <c r="CK428" s="1"/>
      <c r="CL428" s="1">
        <f t="shared" si="108"/>
        <v>42500</v>
      </c>
      <c r="CM428" s="1">
        <v>0</v>
      </c>
      <c r="CN428" s="1">
        <f t="shared" si="115"/>
        <v>357.6519999999998</v>
      </c>
    </row>
    <row r="429" spans="1:92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>
        <f t="shared" si="113"/>
        <v>21325</v>
      </c>
      <c r="AR429" s="1">
        <v>3461</v>
      </c>
      <c r="AS429" s="1">
        <v>5716</v>
      </c>
      <c r="AT429" s="1">
        <v>6431</v>
      </c>
      <c r="AU429" s="1">
        <f t="shared" si="112"/>
        <v>41.76150000000001</v>
      </c>
      <c r="BB429" s="1"/>
      <c r="BC429" s="1"/>
      <c r="BD429" s="1"/>
      <c r="BE429" s="1"/>
      <c r="BF429" s="1"/>
      <c r="BG429" s="1">
        <f t="shared" si="114"/>
        <v>21325</v>
      </c>
      <c r="BH429" s="1">
        <f t="shared" si="103"/>
        <v>3035.133</v>
      </c>
      <c r="BI429" s="1">
        <f t="shared" si="104"/>
        <v>5154.751</v>
      </c>
      <c r="BJ429" s="1">
        <f t="shared" si="105"/>
        <v>5869.751</v>
      </c>
      <c r="BR429" s="1"/>
      <c r="BS429" s="1"/>
      <c r="BT429" s="1"/>
      <c r="BU429" s="1"/>
      <c r="BV429" s="1"/>
      <c r="BW429" s="1">
        <f t="shared" si="109"/>
        <v>42600</v>
      </c>
      <c r="BX429" s="1">
        <f t="shared" si="111"/>
        <v>207.8660000000001</v>
      </c>
      <c r="BY429" s="1">
        <f t="shared" si="107"/>
        <v>963.5719999999999</v>
      </c>
      <c r="CG429" s="1"/>
      <c r="CH429" s="1"/>
      <c r="CI429" s="1"/>
      <c r="CJ429" s="1"/>
      <c r="CK429" s="1"/>
      <c r="CL429" s="1">
        <f t="shared" si="108"/>
        <v>42600</v>
      </c>
      <c r="CM429" s="1">
        <v>0</v>
      </c>
      <c r="CN429" s="1">
        <f t="shared" si="115"/>
        <v>346.8319999999999</v>
      </c>
    </row>
    <row r="430" spans="1:92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>
        <f t="shared" si="113"/>
        <v>21375</v>
      </c>
      <c r="AR430" s="1">
        <v>3461</v>
      </c>
      <c r="AS430" s="1">
        <v>5716</v>
      </c>
      <c r="AT430" s="1">
        <v>6431</v>
      </c>
      <c r="AU430" s="1">
        <f t="shared" si="112"/>
        <v>38.42650000000003</v>
      </c>
      <c r="BB430" s="1"/>
      <c r="BC430" s="1"/>
      <c r="BD430" s="1"/>
      <c r="BE430" s="1"/>
      <c r="BF430" s="1"/>
      <c r="BG430" s="1">
        <f t="shared" si="114"/>
        <v>21375</v>
      </c>
      <c r="BH430" s="1">
        <f t="shared" si="103"/>
        <v>3027.143</v>
      </c>
      <c r="BI430" s="1">
        <f t="shared" si="104"/>
        <v>5144.221</v>
      </c>
      <c r="BJ430" s="1">
        <f t="shared" si="105"/>
        <v>5859.221</v>
      </c>
      <c r="BR430" s="1"/>
      <c r="BS430" s="1"/>
      <c r="BT430" s="1"/>
      <c r="BU430" s="1"/>
      <c r="BV430" s="1"/>
      <c r="BW430" s="1">
        <f t="shared" si="109"/>
        <v>42700</v>
      </c>
      <c r="BX430" s="1">
        <f t="shared" si="111"/>
        <v>201.846</v>
      </c>
      <c r="BY430" s="1">
        <f t="shared" si="107"/>
        <v>952.752</v>
      </c>
      <c r="CG430" s="1"/>
      <c r="CH430" s="1"/>
      <c r="CI430" s="1"/>
      <c r="CJ430" s="1"/>
      <c r="CK430" s="1"/>
      <c r="CL430" s="1">
        <f t="shared" si="108"/>
        <v>42700</v>
      </c>
      <c r="CM430" s="1">
        <v>0</v>
      </c>
      <c r="CN430" s="1">
        <f t="shared" si="115"/>
        <v>336.01199999999994</v>
      </c>
    </row>
    <row r="431" spans="1:92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>
        <f t="shared" si="113"/>
        <v>21425</v>
      </c>
      <c r="AR431" s="1">
        <v>3461</v>
      </c>
      <c r="AS431" s="1">
        <v>5716</v>
      </c>
      <c r="AT431" s="1">
        <v>6431</v>
      </c>
      <c r="AU431" s="1">
        <f t="shared" si="112"/>
        <v>35.09150000000005</v>
      </c>
      <c r="BB431" s="1"/>
      <c r="BC431" s="1"/>
      <c r="BD431" s="1"/>
      <c r="BE431" s="1"/>
      <c r="BF431" s="1"/>
      <c r="BG431" s="1">
        <f t="shared" si="114"/>
        <v>21425</v>
      </c>
      <c r="BH431" s="1">
        <f t="shared" si="103"/>
        <v>3019.1530000000002</v>
      </c>
      <c r="BI431" s="1">
        <f t="shared" si="104"/>
        <v>5133.691</v>
      </c>
      <c r="BJ431" s="1">
        <f t="shared" si="105"/>
        <v>5848.691</v>
      </c>
      <c r="BR431" s="1"/>
      <c r="BS431" s="1"/>
      <c r="BT431" s="1"/>
      <c r="BU431" s="1"/>
      <c r="BV431" s="1"/>
      <c r="BW431" s="1">
        <f t="shared" si="109"/>
        <v>42800</v>
      </c>
      <c r="BX431" s="1">
        <f t="shared" si="111"/>
        <v>195.82600000000002</v>
      </c>
      <c r="BY431" s="1">
        <f t="shared" si="107"/>
        <v>941.932</v>
      </c>
      <c r="CG431" s="1"/>
      <c r="CH431" s="1"/>
      <c r="CI431" s="1"/>
      <c r="CJ431" s="1"/>
      <c r="CK431" s="1"/>
      <c r="CL431" s="1">
        <f t="shared" si="108"/>
        <v>42800</v>
      </c>
      <c r="CM431" s="1">
        <v>0</v>
      </c>
      <c r="CN431" s="1">
        <f t="shared" si="115"/>
        <v>325.192</v>
      </c>
    </row>
    <row r="432" spans="1:92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>
        <f t="shared" si="113"/>
        <v>21475</v>
      </c>
      <c r="AR432" s="1">
        <v>3461</v>
      </c>
      <c r="AS432" s="1">
        <v>5716</v>
      </c>
      <c r="AT432" s="1">
        <v>6431</v>
      </c>
      <c r="AU432" s="1">
        <f t="shared" si="112"/>
        <v>31.756500000000017</v>
      </c>
      <c r="BB432" s="1"/>
      <c r="BC432" s="1"/>
      <c r="BD432" s="1"/>
      <c r="BE432" s="1"/>
      <c r="BF432" s="1"/>
      <c r="BG432" s="1">
        <f t="shared" si="114"/>
        <v>21475</v>
      </c>
      <c r="BH432" s="1">
        <f t="shared" si="103"/>
        <v>3011.163</v>
      </c>
      <c r="BI432" s="1">
        <f t="shared" si="104"/>
        <v>5123.161</v>
      </c>
      <c r="BJ432" s="1">
        <f t="shared" si="105"/>
        <v>5838.161</v>
      </c>
      <c r="BR432" s="1"/>
      <c r="BS432" s="1"/>
      <c r="BT432" s="1"/>
      <c r="BU432" s="1"/>
      <c r="BV432" s="1"/>
      <c r="BW432" s="1">
        <f t="shared" si="109"/>
        <v>42900</v>
      </c>
      <c r="BX432" s="1">
        <f t="shared" si="111"/>
        <v>189.80600000000004</v>
      </c>
      <c r="BY432" s="1">
        <f t="shared" si="107"/>
        <v>931.1119999999999</v>
      </c>
      <c r="CG432" s="1"/>
      <c r="CH432" s="1"/>
      <c r="CI432" s="1"/>
      <c r="CJ432" s="1"/>
      <c r="CK432" s="1"/>
      <c r="CL432" s="1">
        <f t="shared" si="108"/>
        <v>42900</v>
      </c>
      <c r="CM432" s="1">
        <v>0</v>
      </c>
      <c r="CN432" s="1">
        <f t="shared" si="115"/>
        <v>314.37199999999984</v>
      </c>
    </row>
    <row r="433" spans="1:92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>
        <f t="shared" si="113"/>
        <v>21525</v>
      </c>
      <c r="AR433" s="1">
        <v>3461</v>
      </c>
      <c r="AS433" s="1">
        <v>5716</v>
      </c>
      <c r="AT433" s="1">
        <v>6431</v>
      </c>
      <c r="AU433" s="1">
        <f t="shared" si="112"/>
        <v>28.421500000000037</v>
      </c>
      <c r="BB433" s="1"/>
      <c r="BC433" s="1"/>
      <c r="BD433" s="1"/>
      <c r="BE433" s="1"/>
      <c r="BF433" s="1"/>
      <c r="BG433" s="1">
        <f t="shared" si="114"/>
        <v>21525</v>
      </c>
      <c r="BH433" s="1">
        <f t="shared" si="103"/>
        <v>3003.173</v>
      </c>
      <c r="BI433" s="1">
        <f t="shared" si="104"/>
        <v>5112.631</v>
      </c>
      <c r="BJ433" s="1">
        <f t="shared" si="105"/>
        <v>5827.631</v>
      </c>
      <c r="BR433" s="1"/>
      <c r="BS433" s="1"/>
      <c r="BT433" s="1"/>
      <c r="BU433" s="1"/>
      <c r="BV433" s="1"/>
      <c r="BW433" s="1">
        <f t="shared" si="109"/>
        <v>43000</v>
      </c>
      <c r="BX433" s="1">
        <f t="shared" si="111"/>
        <v>183.78600000000006</v>
      </c>
      <c r="BY433" s="1">
        <f t="shared" si="107"/>
        <v>920.2919999999999</v>
      </c>
      <c r="CG433" s="1"/>
      <c r="CH433" s="1"/>
      <c r="CI433" s="1"/>
      <c r="CJ433" s="1"/>
      <c r="CK433" s="1"/>
      <c r="CL433" s="1">
        <f t="shared" si="108"/>
        <v>43000</v>
      </c>
      <c r="CM433" s="1">
        <v>0</v>
      </c>
      <c r="CN433" s="1">
        <f t="shared" si="115"/>
        <v>303.5519999999999</v>
      </c>
    </row>
    <row r="434" spans="1:92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>
        <f t="shared" si="113"/>
        <v>21575</v>
      </c>
      <c r="AR434" s="1">
        <v>3461</v>
      </c>
      <c r="AS434" s="1">
        <v>5716</v>
      </c>
      <c r="AT434" s="1">
        <v>6431</v>
      </c>
      <c r="AU434" s="1">
        <f t="shared" si="112"/>
        <v>25.086500000000058</v>
      </c>
      <c r="BB434" s="1"/>
      <c r="BC434" s="1"/>
      <c r="BD434" s="1"/>
      <c r="BE434" s="1"/>
      <c r="BF434" s="1"/>
      <c r="BG434" s="1">
        <f t="shared" si="114"/>
        <v>21575</v>
      </c>
      <c r="BH434" s="1">
        <f t="shared" si="103"/>
        <v>2995.183</v>
      </c>
      <c r="BI434" s="1">
        <f t="shared" si="104"/>
        <v>5102.101</v>
      </c>
      <c r="BJ434" s="1">
        <f t="shared" si="105"/>
        <v>5817.101</v>
      </c>
      <c r="BR434" s="1"/>
      <c r="BS434" s="1"/>
      <c r="BT434" s="1"/>
      <c r="BU434" s="1"/>
      <c r="BV434" s="1"/>
      <c r="BW434" s="1">
        <f t="shared" si="109"/>
        <v>43100</v>
      </c>
      <c r="BX434" s="1">
        <f t="shared" si="111"/>
        <v>177.76600000000008</v>
      </c>
      <c r="BY434" s="1">
        <f t="shared" si="107"/>
        <v>909.472</v>
      </c>
      <c r="CG434" s="1"/>
      <c r="CH434" s="1"/>
      <c r="CI434" s="1"/>
      <c r="CJ434" s="1"/>
      <c r="CK434" s="1"/>
      <c r="CL434" s="1">
        <f t="shared" si="108"/>
        <v>43100</v>
      </c>
      <c r="CM434" s="1">
        <v>0</v>
      </c>
      <c r="CN434" s="1">
        <f t="shared" si="115"/>
        <v>292.73199999999997</v>
      </c>
    </row>
    <row r="435" spans="1:92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>
        <f t="shared" si="113"/>
        <v>21625</v>
      </c>
      <c r="AR435" s="1">
        <v>3461</v>
      </c>
      <c r="AS435" s="1">
        <v>5716</v>
      </c>
      <c r="AT435" s="1">
        <v>6431</v>
      </c>
      <c r="AU435" s="1">
        <f t="shared" si="112"/>
        <v>21.75150000000002</v>
      </c>
      <c r="BB435" s="1"/>
      <c r="BC435" s="1"/>
      <c r="BD435" s="1"/>
      <c r="BE435" s="1"/>
      <c r="BF435" s="1"/>
      <c r="BG435" s="1">
        <f t="shared" si="114"/>
        <v>21625</v>
      </c>
      <c r="BH435" s="1">
        <f t="shared" si="103"/>
        <v>2987.193</v>
      </c>
      <c r="BI435" s="1">
        <f t="shared" si="104"/>
        <v>5091.571</v>
      </c>
      <c r="BJ435" s="1">
        <f t="shared" si="105"/>
        <v>5806.571</v>
      </c>
      <c r="BR435" s="1"/>
      <c r="BS435" s="1"/>
      <c r="BT435" s="1"/>
      <c r="BU435" s="1"/>
      <c r="BV435" s="1"/>
      <c r="BW435" s="1">
        <f t="shared" si="109"/>
        <v>43200</v>
      </c>
      <c r="BX435" s="1">
        <f t="shared" si="111"/>
        <v>171.7460000000001</v>
      </c>
      <c r="BY435" s="1">
        <f t="shared" si="107"/>
        <v>898.652</v>
      </c>
      <c r="CG435" s="1"/>
      <c r="CH435" s="1"/>
      <c r="CI435" s="1"/>
      <c r="CJ435" s="1"/>
      <c r="CK435" s="1"/>
      <c r="CL435" s="1">
        <f t="shared" si="108"/>
        <v>43200</v>
      </c>
      <c r="CM435" s="1">
        <v>0</v>
      </c>
      <c r="CN435" s="1">
        <f t="shared" si="115"/>
        <v>281.91200000000003</v>
      </c>
    </row>
    <row r="436" spans="1:92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>
        <f t="shared" si="113"/>
        <v>21675</v>
      </c>
      <c r="AR436" s="1">
        <v>3461</v>
      </c>
      <c r="AS436" s="1">
        <v>5716</v>
      </c>
      <c r="AT436" s="1">
        <v>6431</v>
      </c>
      <c r="AU436" s="1">
        <f t="shared" si="112"/>
        <v>18.416500000000042</v>
      </c>
      <c r="BB436" s="1"/>
      <c r="BC436" s="1"/>
      <c r="BD436" s="1"/>
      <c r="BE436" s="1"/>
      <c r="BF436" s="1"/>
      <c r="BG436" s="1">
        <f t="shared" si="114"/>
        <v>21675</v>
      </c>
      <c r="BH436" s="1">
        <f t="shared" si="103"/>
        <v>2979.203</v>
      </c>
      <c r="BI436" s="1">
        <f t="shared" si="104"/>
        <v>5081.041</v>
      </c>
      <c r="BJ436" s="1">
        <f t="shared" si="105"/>
        <v>5796.041</v>
      </c>
      <c r="BR436" s="1"/>
      <c r="BS436" s="1"/>
      <c r="BT436" s="1"/>
      <c r="BU436" s="1"/>
      <c r="BV436" s="1"/>
      <c r="BW436" s="1">
        <f t="shared" si="109"/>
        <v>43300</v>
      </c>
      <c r="BX436" s="1">
        <f t="shared" si="111"/>
        <v>165.726</v>
      </c>
      <c r="BY436" s="1">
        <f t="shared" si="107"/>
        <v>887.8319999999999</v>
      </c>
      <c r="CG436" s="1"/>
      <c r="CH436" s="1"/>
      <c r="CI436" s="1"/>
      <c r="CJ436" s="1"/>
      <c r="CK436" s="1"/>
      <c r="CL436" s="1">
        <f t="shared" si="108"/>
        <v>43300</v>
      </c>
      <c r="CM436" s="1">
        <v>0</v>
      </c>
      <c r="CN436" s="1">
        <f t="shared" si="115"/>
        <v>271.09199999999987</v>
      </c>
    </row>
    <row r="437" spans="1:92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>
        <f t="shared" si="113"/>
        <v>21725</v>
      </c>
      <c r="AR437" s="1">
        <v>3461</v>
      </c>
      <c r="AS437" s="1">
        <v>5716</v>
      </c>
      <c r="AT437" s="1">
        <v>6431</v>
      </c>
      <c r="AU437" s="1">
        <f t="shared" si="112"/>
        <v>15.081500000000062</v>
      </c>
      <c r="BB437" s="1"/>
      <c r="BC437" s="1"/>
      <c r="BD437" s="1"/>
      <c r="BE437" s="1"/>
      <c r="BF437" s="1"/>
      <c r="BG437" s="1">
        <f t="shared" si="114"/>
        <v>21725</v>
      </c>
      <c r="BH437" s="1">
        <f t="shared" si="103"/>
        <v>2971.213</v>
      </c>
      <c r="BI437" s="1">
        <f t="shared" si="104"/>
        <v>5070.511</v>
      </c>
      <c r="BJ437" s="1">
        <f t="shared" si="105"/>
        <v>5785.511</v>
      </c>
      <c r="BR437" s="1"/>
      <c r="BS437" s="1"/>
      <c r="BT437" s="1"/>
      <c r="BU437" s="1"/>
      <c r="BV437" s="1"/>
      <c r="BW437" s="1">
        <f t="shared" si="109"/>
        <v>43400</v>
      </c>
      <c r="BX437" s="1">
        <f t="shared" si="111"/>
        <v>159.70600000000002</v>
      </c>
      <c r="BY437" s="1">
        <f t="shared" si="107"/>
        <v>877.012</v>
      </c>
      <c r="CG437" s="1"/>
      <c r="CH437" s="1"/>
      <c r="CI437" s="1"/>
      <c r="CJ437" s="1"/>
      <c r="CK437" s="1"/>
      <c r="CL437" s="1">
        <f t="shared" si="108"/>
        <v>43400</v>
      </c>
      <c r="CM437" s="1">
        <v>0</v>
      </c>
      <c r="CN437" s="1">
        <f t="shared" si="115"/>
        <v>260.27199999999993</v>
      </c>
    </row>
    <row r="438" spans="1:92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>
        <f t="shared" si="113"/>
        <v>21775</v>
      </c>
      <c r="AR438" s="1">
        <v>3461</v>
      </c>
      <c r="AS438" s="1">
        <v>5716</v>
      </c>
      <c r="AT438" s="1">
        <v>6431</v>
      </c>
      <c r="AU438" s="1">
        <f t="shared" si="112"/>
        <v>11.746500000000026</v>
      </c>
      <c r="BB438" s="1"/>
      <c r="BC438" s="1"/>
      <c r="BD438" s="1"/>
      <c r="BE438" s="1"/>
      <c r="BF438" s="1"/>
      <c r="BG438" s="1">
        <f t="shared" si="114"/>
        <v>21775</v>
      </c>
      <c r="BH438" s="1">
        <f t="shared" si="103"/>
        <v>2963.223</v>
      </c>
      <c r="BI438" s="1">
        <f t="shared" si="104"/>
        <v>5059.981</v>
      </c>
      <c r="BJ438" s="1">
        <f t="shared" si="105"/>
        <v>5774.981</v>
      </c>
      <c r="BR438" s="1"/>
      <c r="BS438" s="1"/>
      <c r="BT438" s="1"/>
      <c r="BU438" s="1"/>
      <c r="BV438" s="1"/>
      <c r="BW438" s="1">
        <f t="shared" si="109"/>
        <v>43500</v>
      </c>
      <c r="BX438" s="1">
        <f t="shared" si="111"/>
        <v>153.68600000000004</v>
      </c>
      <c r="BY438" s="1">
        <f t="shared" si="107"/>
        <v>866.192</v>
      </c>
      <c r="CG438" s="1"/>
      <c r="CH438" s="1"/>
      <c r="CI438" s="1"/>
      <c r="CJ438" s="1"/>
      <c r="CK438" s="1"/>
      <c r="CL438" s="1">
        <f t="shared" si="108"/>
        <v>43500</v>
      </c>
      <c r="CM438" s="1">
        <v>0</v>
      </c>
      <c r="CN438" s="1">
        <f t="shared" si="115"/>
        <v>249.452</v>
      </c>
    </row>
    <row r="439" spans="1:92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>
        <f t="shared" si="113"/>
        <v>21825</v>
      </c>
      <c r="AR439" s="1">
        <v>3461</v>
      </c>
      <c r="AS439" s="1">
        <v>5716</v>
      </c>
      <c r="AT439" s="1">
        <v>6431</v>
      </c>
      <c r="AU439" s="1">
        <f t="shared" si="112"/>
        <v>8.411500000000046</v>
      </c>
      <c r="BB439" s="1"/>
      <c r="BC439" s="1"/>
      <c r="BD439" s="1"/>
      <c r="BE439" s="1"/>
      <c r="BF439" s="1"/>
      <c r="BG439" s="1">
        <f t="shared" si="114"/>
        <v>21825</v>
      </c>
      <c r="BH439" s="1">
        <f t="shared" si="103"/>
        <v>2955.233</v>
      </c>
      <c r="BI439" s="1">
        <f t="shared" si="104"/>
        <v>5049.451</v>
      </c>
      <c r="BJ439" s="1">
        <f t="shared" si="105"/>
        <v>5764.451</v>
      </c>
      <c r="BR439" s="1"/>
      <c r="BS439" s="1"/>
      <c r="BT439" s="1"/>
      <c r="BU439" s="1"/>
      <c r="BV439" s="1"/>
      <c r="BW439" s="1">
        <f t="shared" si="109"/>
        <v>43600</v>
      </c>
      <c r="BX439" s="1">
        <f t="shared" si="111"/>
        <v>147.66600000000005</v>
      </c>
      <c r="BY439" s="1">
        <f t="shared" si="107"/>
        <v>855.3719999999998</v>
      </c>
      <c r="CG439" s="1"/>
      <c r="CH439" s="1"/>
      <c r="CI439" s="1"/>
      <c r="CJ439" s="1"/>
      <c r="CK439" s="1"/>
      <c r="CL439" s="1">
        <f t="shared" si="108"/>
        <v>43600</v>
      </c>
      <c r="CM439" s="1">
        <v>0</v>
      </c>
      <c r="CN439" s="1">
        <f t="shared" si="115"/>
        <v>238.63199999999983</v>
      </c>
    </row>
    <row r="440" spans="1:92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>
        <f t="shared" si="113"/>
        <v>21875</v>
      </c>
      <c r="AR440" s="1">
        <v>3461</v>
      </c>
      <c r="AS440" s="1">
        <v>5716</v>
      </c>
      <c r="AT440" s="1">
        <v>6431</v>
      </c>
      <c r="AU440" s="1">
        <f t="shared" si="112"/>
        <v>5.07650000000001</v>
      </c>
      <c r="BB440" s="1"/>
      <c r="BC440" s="1"/>
      <c r="BD440" s="1"/>
      <c r="BE440" s="1"/>
      <c r="BF440" s="1"/>
      <c r="BG440" s="1">
        <f t="shared" si="114"/>
        <v>21875</v>
      </c>
      <c r="BH440" s="1">
        <f t="shared" si="103"/>
        <v>2947.243</v>
      </c>
      <c r="BI440" s="1">
        <f t="shared" si="104"/>
        <v>5038.921</v>
      </c>
      <c r="BJ440" s="1">
        <f t="shared" si="105"/>
        <v>5753.921</v>
      </c>
      <c r="BR440" s="1"/>
      <c r="BS440" s="1"/>
      <c r="BT440" s="1"/>
      <c r="BU440" s="1"/>
      <c r="BV440" s="1"/>
      <c r="BW440" s="1">
        <f t="shared" si="109"/>
        <v>43700</v>
      </c>
      <c r="BX440" s="1">
        <f t="shared" si="111"/>
        <v>141.64600000000007</v>
      </c>
      <c r="BY440" s="1">
        <f t="shared" si="107"/>
        <v>844.5519999999999</v>
      </c>
      <c r="CG440" s="1"/>
      <c r="CH440" s="1"/>
      <c r="CI440" s="1"/>
      <c r="CJ440" s="1"/>
      <c r="CK440" s="1"/>
      <c r="CL440" s="1">
        <f t="shared" si="108"/>
        <v>43700</v>
      </c>
      <c r="CM440" s="1">
        <v>0</v>
      </c>
      <c r="CN440" s="1">
        <f t="shared" si="115"/>
        <v>227.8119999999999</v>
      </c>
    </row>
    <row r="441" spans="1:92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>
        <f t="shared" si="113"/>
        <v>21925</v>
      </c>
      <c r="AR441" s="1">
        <v>3461</v>
      </c>
      <c r="AS441" s="1">
        <v>5716</v>
      </c>
      <c r="AT441" s="1">
        <v>6431</v>
      </c>
      <c r="AU441" s="1">
        <f t="shared" si="112"/>
        <v>1.7415000000000873</v>
      </c>
      <c r="BB441" s="1"/>
      <c r="BC441" s="1"/>
      <c r="BD441" s="1"/>
      <c r="BE441" s="1"/>
      <c r="BF441" s="1"/>
      <c r="BG441" s="1">
        <f t="shared" si="114"/>
        <v>21925</v>
      </c>
      <c r="BH441" s="1">
        <f aca="true" t="shared" si="116" ref="BH441:BH504">3461-((BG441-18660)*0.1598)</f>
        <v>2939.253</v>
      </c>
      <c r="BI441" s="1">
        <f aca="true" t="shared" si="117" ref="BI441:BI504">5716-((BG441-18660)*0.2106)</f>
        <v>5028.391</v>
      </c>
      <c r="BJ441" s="1">
        <f aca="true" t="shared" si="118" ref="BJ441:BJ504">6431-((BG441-18660)*0.2106)</f>
        <v>5743.391</v>
      </c>
      <c r="BR441" s="1"/>
      <c r="BS441" s="1"/>
      <c r="BT441" s="1"/>
      <c r="BU441" s="1"/>
      <c r="BV441" s="1"/>
      <c r="BW441" s="1">
        <f t="shared" si="109"/>
        <v>43800</v>
      </c>
      <c r="BX441" s="1">
        <f t="shared" si="111"/>
        <v>135.6260000000001</v>
      </c>
      <c r="BY441" s="1">
        <f t="shared" si="107"/>
        <v>833.732</v>
      </c>
      <c r="CG441" s="1"/>
      <c r="CH441" s="1"/>
      <c r="CI441" s="1"/>
      <c r="CJ441" s="1"/>
      <c r="CK441" s="1"/>
      <c r="CL441" s="1">
        <f t="shared" si="108"/>
        <v>43800</v>
      </c>
      <c r="CM441" s="1">
        <v>0</v>
      </c>
      <c r="CN441" s="1">
        <f t="shared" si="115"/>
        <v>216.99199999999996</v>
      </c>
    </row>
    <row r="442" spans="1:92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>
        <f t="shared" si="113"/>
        <v>21975</v>
      </c>
      <c r="AR442" s="1">
        <v>3461</v>
      </c>
      <c r="AS442" s="1">
        <v>5716</v>
      </c>
      <c r="AT442" s="1">
        <v>6431</v>
      </c>
      <c r="AU442" s="1">
        <v>0</v>
      </c>
      <c r="BB442" s="1"/>
      <c r="BC442" s="1"/>
      <c r="BD442" s="1"/>
      <c r="BE442" s="1"/>
      <c r="BF442" s="1"/>
      <c r="BG442" s="1">
        <f t="shared" si="114"/>
        <v>21975</v>
      </c>
      <c r="BH442" s="1">
        <f t="shared" si="116"/>
        <v>2931.263</v>
      </c>
      <c r="BI442" s="1">
        <f t="shared" si="117"/>
        <v>5017.861</v>
      </c>
      <c r="BJ442" s="1">
        <f t="shared" si="118"/>
        <v>5732.861</v>
      </c>
      <c r="BR442" s="1"/>
      <c r="BS442" s="1"/>
      <c r="BT442" s="1"/>
      <c r="BU442" s="1"/>
      <c r="BV442" s="1"/>
      <c r="BW442" s="1">
        <f t="shared" si="109"/>
        <v>43900</v>
      </c>
      <c r="BX442" s="1">
        <f t="shared" si="111"/>
        <v>129.6060000000001</v>
      </c>
      <c r="BY442" s="1">
        <f t="shared" si="107"/>
        <v>822.912</v>
      </c>
      <c r="CG442" s="1"/>
      <c r="CH442" s="1"/>
      <c r="CI442" s="1"/>
      <c r="CJ442" s="1"/>
      <c r="CK442" s="1"/>
      <c r="CL442" s="1">
        <f t="shared" si="108"/>
        <v>43900</v>
      </c>
      <c r="CM442" s="1">
        <v>0</v>
      </c>
      <c r="CN442" s="1">
        <f t="shared" si="115"/>
        <v>206.17200000000003</v>
      </c>
    </row>
    <row r="443" spans="1:92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>
        <f t="shared" si="113"/>
        <v>22025</v>
      </c>
      <c r="AR443" s="1">
        <v>3461</v>
      </c>
      <c r="AS443" s="1">
        <v>5716</v>
      </c>
      <c r="AT443" s="1">
        <v>6431</v>
      </c>
      <c r="BB443" s="1"/>
      <c r="BC443" s="1"/>
      <c r="BD443" s="1"/>
      <c r="BE443" s="1"/>
      <c r="BF443" s="1"/>
      <c r="BG443" s="1">
        <f t="shared" si="114"/>
        <v>22025</v>
      </c>
      <c r="BH443" s="1">
        <f t="shared" si="116"/>
        <v>2923.273</v>
      </c>
      <c r="BI443" s="1">
        <f t="shared" si="117"/>
        <v>5007.331</v>
      </c>
      <c r="BJ443" s="1">
        <f t="shared" si="118"/>
        <v>5722.331</v>
      </c>
      <c r="BR443" s="1"/>
      <c r="BS443" s="1"/>
      <c r="BT443" s="1"/>
      <c r="BU443" s="1"/>
      <c r="BV443" s="1"/>
      <c r="BW443" s="1">
        <f t="shared" si="109"/>
        <v>44000</v>
      </c>
      <c r="BX443" s="1">
        <f t="shared" si="111"/>
        <v>123.58600000000001</v>
      </c>
      <c r="BY443" s="1">
        <f t="shared" si="107"/>
        <v>812.0919999999999</v>
      </c>
      <c r="CG443" s="1"/>
      <c r="CH443" s="1"/>
      <c r="CI443" s="1"/>
      <c r="CJ443" s="1"/>
      <c r="CK443" s="1"/>
      <c r="CL443" s="1">
        <f t="shared" si="108"/>
        <v>44000</v>
      </c>
      <c r="CM443" s="1">
        <v>0</v>
      </c>
      <c r="CN443" s="1">
        <f t="shared" si="115"/>
        <v>195.35199999999986</v>
      </c>
    </row>
    <row r="444" spans="1:92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>
        <f t="shared" si="113"/>
        <v>22075</v>
      </c>
      <c r="AR444" s="1">
        <v>3461</v>
      </c>
      <c r="AS444" s="1">
        <v>5716</v>
      </c>
      <c r="AT444" s="1">
        <v>6431</v>
      </c>
      <c r="BB444" s="1"/>
      <c r="BC444" s="1"/>
      <c r="BD444" s="1"/>
      <c r="BE444" s="1"/>
      <c r="BF444" s="1"/>
      <c r="BG444" s="1">
        <f t="shared" si="114"/>
        <v>22075</v>
      </c>
      <c r="BH444" s="1">
        <f t="shared" si="116"/>
        <v>2915.283</v>
      </c>
      <c r="BI444" s="1">
        <f t="shared" si="117"/>
        <v>4996.8009999999995</v>
      </c>
      <c r="BJ444" s="1">
        <f t="shared" si="118"/>
        <v>5711.8009999999995</v>
      </c>
      <c r="BR444" s="1"/>
      <c r="BS444" s="1"/>
      <c r="BT444" s="1"/>
      <c r="BU444" s="1"/>
      <c r="BV444" s="1"/>
      <c r="BW444" s="1">
        <f t="shared" si="109"/>
        <v>44100</v>
      </c>
      <c r="BX444" s="1">
        <f t="shared" si="111"/>
        <v>117.56600000000003</v>
      </c>
      <c r="BY444" s="1">
        <f t="shared" si="107"/>
        <v>801.2719999999999</v>
      </c>
      <c r="CG444" s="1"/>
      <c r="CH444" s="1"/>
      <c r="CI444" s="1"/>
      <c r="CJ444" s="1"/>
      <c r="CK444" s="1"/>
      <c r="CL444" s="1">
        <f t="shared" si="108"/>
        <v>44100</v>
      </c>
      <c r="CM444" s="1">
        <v>0</v>
      </c>
      <c r="CN444" s="1">
        <f t="shared" si="115"/>
        <v>184.53199999999993</v>
      </c>
    </row>
    <row r="445" spans="1:92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>
        <f t="shared" si="113"/>
        <v>22125</v>
      </c>
      <c r="AR445" s="1">
        <v>3461</v>
      </c>
      <c r="AS445" s="1">
        <v>5716</v>
      </c>
      <c r="AT445" s="1">
        <v>6431</v>
      </c>
      <c r="BB445" s="1"/>
      <c r="BC445" s="1"/>
      <c r="BD445" s="1"/>
      <c r="BE445" s="1"/>
      <c r="BF445" s="1"/>
      <c r="BG445" s="1">
        <f t="shared" si="114"/>
        <v>22125</v>
      </c>
      <c r="BH445" s="1">
        <f t="shared" si="116"/>
        <v>2907.293</v>
      </c>
      <c r="BI445" s="1">
        <f t="shared" si="117"/>
        <v>4986.271</v>
      </c>
      <c r="BJ445" s="1">
        <f t="shared" si="118"/>
        <v>5701.271</v>
      </c>
      <c r="BR445" s="1"/>
      <c r="BS445" s="1"/>
      <c r="BT445" s="1"/>
      <c r="BU445" s="1"/>
      <c r="BV445" s="1"/>
      <c r="BW445" s="1">
        <f t="shared" si="109"/>
        <v>44200</v>
      </c>
      <c r="BX445" s="1">
        <f t="shared" si="111"/>
        <v>111.54600000000005</v>
      </c>
      <c r="BY445" s="1">
        <f t="shared" si="107"/>
        <v>790.452</v>
      </c>
      <c r="CG445" s="1"/>
      <c r="CH445" s="1"/>
      <c r="CI445" s="1"/>
      <c r="CJ445" s="1"/>
      <c r="CK445" s="1"/>
      <c r="CL445" s="1">
        <f t="shared" si="108"/>
        <v>44200</v>
      </c>
      <c r="CM445" s="1">
        <v>0</v>
      </c>
      <c r="CN445" s="1">
        <f t="shared" si="115"/>
        <v>173.712</v>
      </c>
    </row>
    <row r="446" spans="1:92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>
        <f t="shared" si="113"/>
        <v>22175</v>
      </c>
      <c r="AR446" s="1">
        <v>3461</v>
      </c>
      <c r="AS446" s="1">
        <v>5716</v>
      </c>
      <c r="AT446" s="1">
        <v>6431</v>
      </c>
      <c r="BB446" s="1"/>
      <c r="BC446" s="1"/>
      <c r="BD446" s="1"/>
      <c r="BE446" s="1"/>
      <c r="BF446" s="1"/>
      <c r="BG446" s="1">
        <f t="shared" si="114"/>
        <v>22175</v>
      </c>
      <c r="BH446" s="1">
        <f t="shared" si="116"/>
        <v>2899.303</v>
      </c>
      <c r="BI446" s="1">
        <f t="shared" si="117"/>
        <v>4975.741</v>
      </c>
      <c r="BJ446" s="1">
        <f t="shared" si="118"/>
        <v>5690.741</v>
      </c>
      <c r="BR446" s="1"/>
      <c r="BS446" s="1"/>
      <c r="BT446" s="1"/>
      <c r="BU446" s="1"/>
      <c r="BV446" s="1"/>
      <c r="BW446" s="1">
        <f t="shared" si="109"/>
        <v>44300</v>
      </c>
      <c r="BX446" s="1">
        <f t="shared" si="111"/>
        <v>105.52600000000007</v>
      </c>
      <c r="BY446" s="1">
        <f t="shared" si="107"/>
        <v>779.6319999999998</v>
      </c>
      <c r="CG446" s="1"/>
      <c r="CH446" s="1"/>
      <c r="CI446" s="1"/>
      <c r="CJ446" s="1"/>
      <c r="CK446" s="1"/>
      <c r="CL446" s="1">
        <f t="shared" si="108"/>
        <v>44300</v>
      </c>
      <c r="CM446" s="1">
        <v>0</v>
      </c>
      <c r="CN446" s="1">
        <f t="shared" si="115"/>
        <v>162.89199999999983</v>
      </c>
    </row>
    <row r="447" spans="1:92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>
        <f t="shared" si="113"/>
        <v>22225</v>
      </c>
      <c r="AR447" s="1">
        <v>3461</v>
      </c>
      <c r="AS447" s="1">
        <v>5716</v>
      </c>
      <c r="AT447" s="1">
        <v>6431</v>
      </c>
      <c r="BB447" s="1"/>
      <c r="BC447" s="1"/>
      <c r="BD447" s="1"/>
      <c r="BE447" s="1"/>
      <c r="BF447" s="1"/>
      <c r="BG447" s="1">
        <f t="shared" si="114"/>
        <v>22225</v>
      </c>
      <c r="BH447" s="1">
        <f t="shared" si="116"/>
        <v>2891.313</v>
      </c>
      <c r="BI447" s="1">
        <f t="shared" si="117"/>
        <v>4965.211</v>
      </c>
      <c r="BJ447" s="1">
        <f t="shared" si="118"/>
        <v>5680.211</v>
      </c>
      <c r="BR447" s="1"/>
      <c r="BS447" s="1"/>
      <c r="BT447" s="1"/>
      <c r="BU447" s="1"/>
      <c r="BV447" s="1"/>
      <c r="BW447" s="1">
        <f t="shared" si="109"/>
        <v>44400</v>
      </c>
      <c r="BX447" s="1">
        <f t="shared" si="111"/>
        <v>99.50600000000009</v>
      </c>
      <c r="BY447" s="1">
        <f t="shared" si="107"/>
        <v>768.8119999999999</v>
      </c>
      <c r="CG447" s="1"/>
      <c r="CH447" s="1"/>
      <c r="CI447" s="1"/>
      <c r="CJ447" s="1"/>
      <c r="CK447" s="1"/>
      <c r="CL447" s="1">
        <f t="shared" si="108"/>
        <v>44400</v>
      </c>
      <c r="CM447" s="1">
        <v>0</v>
      </c>
      <c r="CN447" s="1">
        <f t="shared" si="115"/>
        <v>152.0719999999999</v>
      </c>
    </row>
    <row r="448" spans="1:92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>
        <f t="shared" si="113"/>
        <v>22275</v>
      </c>
      <c r="AR448" s="1">
        <v>3461</v>
      </c>
      <c r="AS448" s="1">
        <v>5716</v>
      </c>
      <c r="AT448" s="1">
        <v>6431</v>
      </c>
      <c r="BB448" s="1"/>
      <c r="BC448" s="1"/>
      <c r="BD448" s="1"/>
      <c r="BE448" s="1"/>
      <c r="BF448" s="1"/>
      <c r="BG448" s="1">
        <f t="shared" si="114"/>
        <v>22275</v>
      </c>
      <c r="BH448" s="1">
        <f t="shared" si="116"/>
        <v>2883.323</v>
      </c>
      <c r="BI448" s="1">
        <f t="shared" si="117"/>
        <v>4954.681</v>
      </c>
      <c r="BJ448" s="1">
        <f t="shared" si="118"/>
        <v>5669.681</v>
      </c>
      <c r="BR448" s="1"/>
      <c r="BS448" s="1"/>
      <c r="BT448" s="1"/>
      <c r="BU448" s="1"/>
      <c r="BV448" s="1"/>
      <c r="BW448" s="1">
        <f t="shared" si="109"/>
        <v>44500</v>
      </c>
      <c r="BX448" s="1">
        <f t="shared" si="111"/>
        <v>93.4860000000001</v>
      </c>
      <c r="BY448" s="1">
        <f t="shared" si="107"/>
        <v>757.992</v>
      </c>
      <c r="CG448" s="1"/>
      <c r="CH448" s="1"/>
      <c r="CI448" s="1"/>
      <c r="CJ448" s="1"/>
      <c r="CK448" s="1"/>
      <c r="CL448" s="1">
        <f t="shared" si="108"/>
        <v>44500</v>
      </c>
      <c r="CM448" s="1">
        <v>0</v>
      </c>
      <c r="CN448" s="1">
        <f t="shared" si="115"/>
        <v>141.25199999999995</v>
      </c>
    </row>
    <row r="449" spans="1:92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>
        <f t="shared" si="113"/>
        <v>22325</v>
      </c>
      <c r="AR449" s="1">
        <v>3461</v>
      </c>
      <c r="AS449" s="1">
        <v>5716</v>
      </c>
      <c r="AT449" s="1">
        <v>6431</v>
      </c>
      <c r="BB449" s="1"/>
      <c r="BC449" s="1"/>
      <c r="BD449" s="1"/>
      <c r="BE449" s="1"/>
      <c r="BF449" s="1"/>
      <c r="BG449" s="1">
        <f t="shared" si="114"/>
        <v>22325</v>
      </c>
      <c r="BH449" s="1">
        <f t="shared" si="116"/>
        <v>2875.333</v>
      </c>
      <c r="BI449" s="1">
        <f t="shared" si="117"/>
        <v>4944.151</v>
      </c>
      <c r="BJ449" s="1">
        <f t="shared" si="118"/>
        <v>5659.151</v>
      </c>
      <c r="BR449" s="1"/>
      <c r="BS449" s="1"/>
      <c r="BT449" s="1"/>
      <c r="BU449" s="1"/>
      <c r="BV449" s="1"/>
      <c r="BW449" s="1">
        <f t="shared" si="109"/>
        <v>44600</v>
      </c>
      <c r="BX449" s="1">
        <f t="shared" si="111"/>
        <v>87.46600000000001</v>
      </c>
      <c r="BY449" s="1">
        <f t="shared" si="107"/>
        <v>747.172</v>
      </c>
      <c r="CG449" s="1"/>
      <c r="CH449" s="1"/>
      <c r="CI449" s="1"/>
      <c r="CJ449" s="1"/>
      <c r="CK449" s="1"/>
      <c r="CL449" s="1">
        <f t="shared" si="108"/>
        <v>44600</v>
      </c>
      <c r="CM449" s="1">
        <v>0</v>
      </c>
      <c r="CN449" s="1">
        <f t="shared" si="115"/>
        <v>130.43200000000002</v>
      </c>
    </row>
    <row r="450" spans="1:92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>
        <f t="shared" si="113"/>
        <v>22375</v>
      </c>
      <c r="AR450" s="1">
        <v>3461</v>
      </c>
      <c r="AS450" s="1">
        <v>5716</v>
      </c>
      <c r="AT450" s="1">
        <v>6431</v>
      </c>
      <c r="BB450" s="1"/>
      <c r="BC450" s="1"/>
      <c r="BD450" s="1"/>
      <c r="BE450" s="1"/>
      <c r="BF450" s="1"/>
      <c r="BG450" s="1">
        <f t="shared" si="114"/>
        <v>22375</v>
      </c>
      <c r="BH450" s="1">
        <f t="shared" si="116"/>
        <v>2867.343</v>
      </c>
      <c r="BI450" s="1">
        <f t="shared" si="117"/>
        <v>4933.621</v>
      </c>
      <c r="BJ450" s="1">
        <f t="shared" si="118"/>
        <v>5648.621</v>
      </c>
      <c r="BR450" s="1"/>
      <c r="BS450" s="1"/>
      <c r="BT450" s="1"/>
      <c r="BU450" s="1"/>
      <c r="BV450" s="1"/>
      <c r="BW450" s="1">
        <f t="shared" si="109"/>
        <v>44700</v>
      </c>
      <c r="BX450" s="1">
        <f t="shared" si="111"/>
        <v>81.44600000000003</v>
      </c>
      <c r="BY450" s="1">
        <f t="shared" si="107"/>
        <v>736.3519999999999</v>
      </c>
      <c r="CG450" s="1"/>
      <c r="CH450" s="1"/>
      <c r="CI450" s="1"/>
      <c r="CJ450" s="1"/>
      <c r="CK450" s="1"/>
      <c r="CL450" s="1">
        <f t="shared" si="108"/>
        <v>44700</v>
      </c>
      <c r="CM450" s="1">
        <v>0</v>
      </c>
      <c r="CN450" s="1">
        <f t="shared" si="115"/>
        <v>119.61199999999985</v>
      </c>
    </row>
    <row r="451" spans="1:92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>
        <f t="shared" si="113"/>
        <v>22425</v>
      </c>
      <c r="AR451" s="1">
        <v>3461</v>
      </c>
      <c r="AS451" s="1">
        <v>5716</v>
      </c>
      <c r="AT451" s="1">
        <v>6431</v>
      </c>
      <c r="BB451" s="1"/>
      <c r="BC451" s="1"/>
      <c r="BD451" s="1"/>
      <c r="BE451" s="1"/>
      <c r="BF451" s="1"/>
      <c r="BG451" s="1">
        <f t="shared" si="114"/>
        <v>22425</v>
      </c>
      <c r="BH451" s="1">
        <f t="shared" si="116"/>
        <v>2859.353</v>
      </c>
      <c r="BI451" s="1">
        <f t="shared" si="117"/>
        <v>4923.091</v>
      </c>
      <c r="BJ451" s="1">
        <f t="shared" si="118"/>
        <v>5638.091</v>
      </c>
      <c r="BR451" s="1"/>
      <c r="BS451" s="1"/>
      <c r="BT451" s="1"/>
      <c r="BU451" s="1"/>
      <c r="BV451" s="1"/>
      <c r="BW451" s="1">
        <f t="shared" si="109"/>
        <v>44800</v>
      </c>
      <c r="BX451" s="1">
        <f t="shared" si="111"/>
        <v>75.42600000000004</v>
      </c>
      <c r="BY451" s="1">
        <f t="shared" si="107"/>
        <v>725.5319999999999</v>
      </c>
      <c r="CG451" s="1"/>
      <c r="CH451" s="1"/>
      <c r="CI451" s="1"/>
      <c r="CJ451" s="1"/>
      <c r="CK451" s="1"/>
      <c r="CL451" s="1">
        <f t="shared" si="108"/>
        <v>44800</v>
      </c>
      <c r="CM451" s="1">
        <v>0</v>
      </c>
      <c r="CN451" s="1">
        <f t="shared" si="115"/>
        <v>108.79199999999992</v>
      </c>
    </row>
    <row r="452" spans="1:92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>
        <f t="shared" si="113"/>
        <v>22475</v>
      </c>
      <c r="AR452" s="1">
        <v>3461</v>
      </c>
      <c r="AS452" s="1">
        <v>5716</v>
      </c>
      <c r="AT452" s="1">
        <v>6431</v>
      </c>
      <c r="BB452" s="1"/>
      <c r="BC452" s="1"/>
      <c r="BD452" s="1"/>
      <c r="BE452" s="1"/>
      <c r="BF452" s="1"/>
      <c r="BG452" s="1">
        <f t="shared" si="114"/>
        <v>22475</v>
      </c>
      <c r="BH452" s="1">
        <f t="shared" si="116"/>
        <v>2851.3630000000003</v>
      </c>
      <c r="BI452" s="1">
        <f t="shared" si="117"/>
        <v>4912.561</v>
      </c>
      <c r="BJ452" s="1">
        <f t="shared" si="118"/>
        <v>5627.561</v>
      </c>
      <c r="BR452" s="1"/>
      <c r="BS452" s="1"/>
      <c r="BT452" s="1"/>
      <c r="BU452" s="1"/>
      <c r="BV452" s="1"/>
      <c r="BW452" s="1">
        <f t="shared" si="109"/>
        <v>44900</v>
      </c>
      <c r="BX452" s="1">
        <f t="shared" si="111"/>
        <v>69.40600000000006</v>
      </c>
      <c r="BY452" s="1">
        <f t="shared" si="107"/>
        <v>714.712</v>
      </c>
      <c r="CG452" s="1"/>
      <c r="CH452" s="1"/>
      <c r="CI452" s="1"/>
      <c r="CJ452" s="1"/>
      <c r="CK452" s="1"/>
      <c r="CL452" s="1">
        <f t="shared" si="108"/>
        <v>44900</v>
      </c>
      <c r="CM452" s="1">
        <v>0</v>
      </c>
      <c r="CN452" s="1">
        <f t="shared" si="115"/>
        <v>97.97199999999998</v>
      </c>
    </row>
    <row r="453" spans="1:92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>
        <f t="shared" si="113"/>
        <v>22525</v>
      </c>
      <c r="AR453" s="1">
        <v>3461</v>
      </c>
      <c r="AS453" s="1">
        <v>5716</v>
      </c>
      <c r="AT453" s="1">
        <v>6431</v>
      </c>
      <c r="BB453" s="1"/>
      <c r="BC453" s="1"/>
      <c r="BD453" s="1"/>
      <c r="BE453" s="1"/>
      <c r="BF453" s="1"/>
      <c r="BG453" s="1">
        <f t="shared" si="114"/>
        <v>22525</v>
      </c>
      <c r="BH453" s="1">
        <f t="shared" si="116"/>
        <v>2843.373</v>
      </c>
      <c r="BI453" s="1">
        <f t="shared" si="117"/>
        <v>4902.031</v>
      </c>
      <c r="BJ453" s="1">
        <f t="shared" si="118"/>
        <v>5617.031</v>
      </c>
      <c r="BR453" s="1"/>
      <c r="BS453" s="1"/>
      <c r="BT453" s="1"/>
      <c r="BU453" s="1"/>
      <c r="BV453" s="1"/>
      <c r="BW453" s="1">
        <f t="shared" si="109"/>
        <v>45000</v>
      </c>
      <c r="BX453" s="1">
        <f t="shared" si="111"/>
        <v>63.38599999999997</v>
      </c>
      <c r="BY453" s="1">
        <f aca="true" t="shared" si="119" ref="BY453:BY516">2104-(BW453-32060)*0.1082</f>
        <v>703.892</v>
      </c>
      <c r="CG453" s="1"/>
      <c r="CH453" s="1"/>
      <c r="CI453" s="1"/>
      <c r="CJ453" s="1"/>
      <c r="CK453" s="1"/>
      <c r="CL453" s="1">
        <f aca="true" t="shared" si="120" ref="CL453:CL516">CL452+100</f>
        <v>45000</v>
      </c>
      <c r="CM453" s="1">
        <v>0</v>
      </c>
      <c r="CN453" s="1">
        <f t="shared" si="115"/>
        <v>87.15199999999982</v>
      </c>
    </row>
    <row r="454" spans="1:92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>
        <f t="shared" si="113"/>
        <v>22575</v>
      </c>
      <c r="AR454" s="1">
        <v>3461</v>
      </c>
      <c r="AS454" s="1">
        <v>5716</v>
      </c>
      <c r="AT454" s="1">
        <v>6431</v>
      </c>
      <c r="BB454" s="1"/>
      <c r="BC454" s="1"/>
      <c r="BD454" s="1"/>
      <c r="BE454" s="1"/>
      <c r="BF454" s="1"/>
      <c r="BG454" s="1">
        <f t="shared" si="114"/>
        <v>22575</v>
      </c>
      <c r="BH454" s="1">
        <f t="shared" si="116"/>
        <v>2835.383</v>
      </c>
      <c r="BI454" s="1">
        <f t="shared" si="117"/>
        <v>4891.501</v>
      </c>
      <c r="BJ454" s="1">
        <f t="shared" si="118"/>
        <v>5606.501</v>
      </c>
      <c r="BR454" s="1"/>
      <c r="BS454" s="1"/>
      <c r="BT454" s="1"/>
      <c r="BU454" s="1"/>
      <c r="BV454" s="1"/>
      <c r="BW454" s="1">
        <f aca="true" t="shared" si="121" ref="BW454:BW517">BW453+100</f>
        <v>45100</v>
      </c>
      <c r="BX454" s="1">
        <f t="shared" si="111"/>
        <v>57.365999999999985</v>
      </c>
      <c r="BY454" s="1">
        <f t="shared" si="119"/>
        <v>693.0719999999999</v>
      </c>
      <c r="CG454" s="1"/>
      <c r="CH454" s="1"/>
      <c r="CI454" s="1"/>
      <c r="CJ454" s="1"/>
      <c r="CK454" s="1"/>
      <c r="CL454" s="1">
        <f t="shared" si="120"/>
        <v>45100</v>
      </c>
      <c r="CM454" s="1">
        <v>0</v>
      </c>
      <c r="CN454" s="1">
        <f t="shared" si="115"/>
        <v>76.33199999999988</v>
      </c>
    </row>
    <row r="455" spans="1:92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>
        <f t="shared" si="113"/>
        <v>22625</v>
      </c>
      <c r="AR455" s="1">
        <v>3461</v>
      </c>
      <c r="AS455" s="1">
        <v>5716</v>
      </c>
      <c r="AT455" s="1">
        <v>6431</v>
      </c>
      <c r="BB455" s="1"/>
      <c r="BC455" s="1"/>
      <c r="BD455" s="1"/>
      <c r="BE455" s="1"/>
      <c r="BF455" s="1"/>
      <c r="BG455" s="1">
        <f t="shared" si="114"/>
        <v>22625</v>
      </c>
      <c r="BH455" s="1">
        <f t="shared" si="116"/>
        <v>2827.393</v>
      </c>
      <c r="BI455" s="1">
        <f t="shared" si="117"/>
        <v>4880.971</v>
      </c>
      <c r="BJ455" s="1">
        <f t="shared" si="118"/>
        <v>5595.971</v>
      </c>
      <c r="BR455" s="1"/>
      <c r="BS455" s="1"/>
      <c r="BT455" s="1"/>
      <c r="BU455" s="1"/>
      <c r="BV455" s="1"/>
      <c r="BW455" s="1">
        <f t="shared" si="121"/>
        <v>45200</v>
      </c>
      <c r="BX455" s="1">
        <f t="shared" si="111"/>
        <v>51.346000000000004</v>
      </c>
      <c r="BY455" s="1">
        <f t="shared" si="119"/>
        <v>682.252</v>
      </c>
      <c r="CG455" s="1"/>
      <c r="CH455" s="1"/>
      <c r="CI455" s="1"/>
      <c r="CJ455" s="1"/>
      <c r="CK455" s="1"/>
      <c r="CL455" s="1">
        <f t="shared" si="120"/>
        <v>45200</v>
      </c>
      <c r="CM455" s="1">
        <v>0</v>
      </c>
      <c r="CN455" s="1">
        <f t="shared" si="115"/>
        <v>65.51199999999994</v>
      </c>
    </row>
    <row r="456" spans="1:92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>
        <f t="shared" si="113"/>
        <v>22675</v>
      </c>
      <c r="AR456" s="1">
        <v>3461</v>
      </c>
      <c r="AS456" s="1">
        <v>5716</v>
      </c>
      <c r="AT456" s="1">
        <v>6431</v>
      </c>
      <c r="BB456" s="1"/>
      <c r="BC456" s="1"/>
      <c r="BD456" s="1"/>
      <c r="BE456" s="1"/>
      <c r="BF456" s="1"/>
      <c r="BG456" s="1">
        <f t="shared" si="114"/>
        <v>22675</v>
      </c>
      <c r="BH456" s="1">
        <f t="shared" si="116"/>
        <v>2819.4030000000002</v>
      </c>
      <c r="BI456" s="1">
        <f t="shared" si="117"/>
        <v>4870.441</v>
      </c>
      <c r="BJ456" s="1">
        <f t="shared" si="118"/>
        <v>5585.441</v>
      </c>
      <c r="BR456" s="1"/>
      <c r="BS456" s="1"/>
      <c r="BT456" s="1"/>
      <c r="BU456" s="1"/>
      <c r="BV456" s="1"/>
      <c r="BW456" s="1">
        <f t="shared" si="121"/>
        <v>45300</v>
      </c>
      <c r="BX456" s="1">
        <f t="shared" si="111"/>
        <v>45.32600000000002</v>
      </c>
      <c r="BY456" s="1">
        <f t="shared" si="119"/>
        <v>671.432</v>
      </c>
      <c r="CG456" s="1"/>
      <c r="CH456" s="1"/>
      <c r="CI456" s="1"/>
      <c r="CJ456" s="1"/>
      <c r="CK456" s="1"/>
      <c r="CL456" s="1">
        <f t="shared" si="120"/>
        <v>45300</v>
      </c>
      <c r="CM456" s="1">
        <v>0</v>
      </c>
      <c r="CN456" s="1">
        <f t="shared" si="115"/>
        <v>54.69200000000001</v>
      </c>
    </row>
    <row r="457" spans="1:92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>
        <f t="shared" si="113"/>
        <v>22725</v>
      </c>
      <c r="AR457" s="1">
        <v>3461</v>
      </c>
      <c r="AS457" s="1">
        <v>5716</v>
      </c>
      <c r="AT457" s="1">
        <v>6431</v>
      </c>
      <c r="BB457" s="1"/>
      <c r="BC457" s="1"/>
      <c r="BD457" s="1"/>
      <c r="BE457" s="1"/>
      <c r="BF457" s="1"/>
      <c r="BG457" s="1">
        <f t="shared" si="114"/>
        <v>22725</v>
      </c>
      <c r="BH457" s="1">
        <f t="shared" si="116"/>
        <v>2811.413</v>
      </c>
      <c r="BI457" s="1">
        <f t="shared" si="117"/>
        <v>4859.911</v>
      </c>
      <c r="BJ457" s="1">
        <f t="shared" si="118"/>
        <v>5574.911</v>
      </c>
      <c r="BR457" s="1"/>
      <c r="BS457" s="1"/>
      <c r="BT457" s="1"/>
      <c r="BU457" s="1"/>
      <c r="BV457" s="1"/>
      <c r="BW457" s="1">
        <f t="shared" si="121"/>
        <v>45400</v>
      </c>
      <c r="BX457" s="1">
        <f t="shared" si="111"/>
        <v>39.30600000000004</v>
      </c>
      <c r="BY457" s="1">
        <f t="shared" si="119"/>
        <v>660.6119999999999</v>
      </c>
      <c r="CG457" s="1"/>
      <c r="CH457" s="1"/>
      <c r="CI457" s="1"/>
      <c r="CJ457" s="1"/>
      <c r="CK457" s="1"/>
      <c r="CL457" s="1">
        <f t="shared" si="120"/>
        <v>45400</v>
      </c>
      <c r="CM457" s="1">
        <v>0</v>
      </c>
      <c r="CN457" s="1">
        <f t="shared" si="115"/>
        <v>43.871999999999844</v>
      </c>
    </row>
    <row r="458" spans="1:92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>
        <f t="shared" si="113"/>
        <v>22775</v>
      </c>
      <c r="AR458" s="1">
        <v>3461</v>
      </c>
      <c r="AS458" s="1">
        <v>5716</v>
      </c>
      <c r="AT458" s="1">
        <v>6431</v>
      </c>
      <c r="BB458" s="1"/>
      <c r="BC458" s="1"/>
      <c r="BD458" s="1"/>
      <c r="BE458" s="1"/>
      <c r="BF458" s="1"/>
      <c r="BG458" s="1">
        <f t="shared" si="114"/>
        <v>22775</v>
      </c>
      <c r="BH458" s="1">
        <f t="shared" si="116"/>
        <v>2803.423</v>
      </c>
      <c r="BI458" s="1">
        <f t="shared" si="117"/>
        <v>4849.381</v>
      </c>
      <c r="BJ458" s="1">
        <f t="shared" si="118"/>
        <v>5564.381</v>
      </c>
      <c r="BR458" s="1"/>
      <c r="BS458" s="1"/>
      <c r="BT458" s="1"/>
      <c r="BU458" s="1"/>
      <c r="BV458" s="1"/>
      <c r="BW458" s="1">
        <f t="shared" si="121"/>
        <v>45500</v>
      </c>
      <c r="BX458" s="1">
        <f t="shared" si="111"/>
        <v>33.28600000000006</v>
      </c>
      <c r="BY458" s="1">
        <f t="shared" si="119"/>
        <v>649.7919999999999</v>
      </c>
      <c r="CG458" s="1"/>
      <c r="CH458" s="1"/>
      <c r="CI458" s="1"/>
      <c r="CJ458" s="1"/>
      <c r="CK458" s="1"/>
      <c r="CL458" s="1">
        <f t="shared" si="120"/>
        <v>45500</v>
      </c>
      <c r="CM458" s="1">
        <v>0</v>
      </c>
      <c r="CN458" s="1">
        <f t="shared" si="115"/>
        <v>33.052000000000135</v>
      </c>
    </row>
    <row r="459" spans="1:92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>
        <f t="shared" si="113"/>
        <v>22825</v>
      </c>
      <c r="AR459" s="1">
        <v>3461</v>
      </c>
      <c r="AS459" s="1">
        <v>5716</v>
      </c>
      <c r="AT459" s="1">
        <v>6431</v>
      </c>
      <c r="BB459" s="1"/>
      <c r="BC459" s="1"/>
      <c r="BD459" s="1"/>
      <c r="BE459" s="1"/>
      <c r="BF459" s="1"/>
      <c r="BG459" s="1">
        <f t="shared" si="114"/>
        <v>22825</v>
      </c>
      <c r="BH459" s="1">
        <f t="shared" si="116"/>
        <v>2795.433</v>
      </c>
      <c r="BI459" s="1">
        <f t="shared" si="117"/>
        <v>4838.851</v>
      </c>
      <c r="BJ459" s="1">
        <f t="shared" si="118"/>
        <v>5553.851</v>
      </c>
      <c r="BR459" s="1"/>
      <c r="BS459" s="1"/>
      <c r="BT459" s="1"/>
      <c r="BU459" s="1"/>
      <c r="BV459" s="1"/>
      <c r="BW459" s="1">
        <f t="shared" si="121"/>
        <v>45600</v>
      </c>
      <c r="BX459" s="1">
        <f t="shared" si="111"/>
        <v>27.266000000000076</v>
      </c>
      <c r="BY459" s="1">
        <f t="shared" si="119"/>
        <v>638.972</v>
      </c>
      <c r="CG459" s="1"/>
      <c r="CH459" s="1"/>
      <c r="CI459" s="1"/>
      <c r="CJ459" s="1"/>
      <c r="CK459" s="1"/>
      <c r="CL459" s="1">
        <f t="shared" si="120"/>
        <v>45600</v>
      </c>
      <c r="CM459" s="1">
        <v>0</v>
      </c>
      <c r="CN459" s="1">
        <f t="shared" si="115"/>
        <v>22.23199999999997</v>
      </c>
    </row>
    <row r="460" spans="1:92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>
        <f t="shared" si="113"/>
        <v>22875</v>
      </c>
      <c r="AR460" s="1">
        <v>3461</v>
      </c>
      <c r="AS460" s="1">
        <v>5716</v>
      </c>
      <c r="AT460" s="1">
        <v>6431</v>
      </c>
      <c r="BB460" s="1"/>
      <c r="BC460" s="1"/>
      <c r="BD460" s="1"/>
      <c r="BE460" s="1"/>
      <c r="BF460" s="1"/>
      <c r="BG460" s="1">
        <f t="shared" si="114"/>
        <v>22875</v>
      </c>
      <c r="BH460" s="1">
        <f t="shared" si="116"/>
        <v>2787.443</v>
      </c>
      <c r="BI460" s="1">
        <f t="shared" si="117"/>
        <v>4828.321</v>
      </c>
      <c r="BJ460" s="1">
        <f t="shared" si="118"/>
        <v>5543.321</v>
      </c>
      <c r="BR460" s="1"/>
      <c r="BS460" s="1"/>
      <c r="BT460" s="1"/>
      <c r="BU460" s="1"/>
      <c r="BV460" s="1"/>
      <c r="BW460" s="1">
        <f t="shared" si="121"/>
        <v>45700</v>
      </c>
      <c r="BX460" s="1">
        <f t="shared" si="111"/>
        <v>21.246000000000095</v>
      </c>
      <c r="BY460" s="1">
        <f t="shared" si="119"/>
        <v>628.152</v>
      </c>
      <c r="CG460" s="1"/>
      <c r="CH460" s="1"/>
      <c r="CI460" s="1"/>
      <c r="CJ460" s="1"/>
      <c r="CK460" s="1"/>
      <c r="CL460" s="1">
        <f t="shared" si="120"/>
        <v>45700</v>
      </c>
      <c r="CM460" s="1">
        <v>0</v>
      </c>
      <c r="CN460" s="1">
        <f t="shared" si="115"/>
        <v>11.411999999999807</v>
      </c>
    </row>
    <row r="461" spans="1:92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>
        <f t="shared" si="113"/>
        <v>22925</v>
      </c>
      <c r="AR461" s="1">
        <v>3461</v>
      </c>
      <c r="AS461" s="1">
        <v>5716</v>
      </c>
      <c r="AT461" s="1">
        <v>6431</v>
      </c>
      <c r="BB461" s="1"/>
      <c r="BC461" s="1"/>
      <c r="BD461" s="1"/>
      <c r="BE461" s="1"/>
      <c r="BF461" s="1"/>
      <c r="BG461" s="1">
        <f t="shared" si="114"/>
        <v>22925</v>
      </c>
      <c r="BH461" s="1">
        <f t="shared" si="116"/>
        <v>2779.453</v>
      </c>
      <c r="BI461" s="1">
        <f t="shared" si="117"/>
        <v>4817.791</v>
      </c>
      <c r="BJ461" s="1">
        <f t="shared" si="118"/>
        <v>5532.791</v>
      </c>
      <c r="BR461" s="1"/>
      <c r="BS461" s="1"/>
      <c r="BT461" s="1"/>
      <c r="BU461" s="1"/>
      <c r="BV461" s="1"/>
      <c r="BW461" s="1">
        <f t="shared" si="121"/>
        <v>45800</v>
      </c>
      <c r="BX461" s="1">
        <f t="shared" si="111"/>
        <v>15.226000000000113</v>
      </c>
      <c r="BY461" s="1">
        <f t="shared" si="119"/>
        <v>617.3319999999999</v>
      </c>
      <c r="CG461" s="1"/>
      <c r="CH461" s="1"/>
      <c r="CI461" s="1"/>
      <c r="CJ461" s="1"/>
      <c r="CK461" s="1"/>
      <c r="CL461" s="1">
        <f t="shared" si="120"/>
        <v>45800</v>
      </c>
      <c r="CM461" s="1">
        <v>0</v>
      </c>
      <c r="CN461" s="1">
        <f t="shared" si="115"/>
        <v>0.5920000000000982</v>
      </c>
    </row>
    <row r="462" spans="1:92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>
        <f t="shared" si="113"/>
        <v>22975</v>
      </c>
      <c r="AR462" s="1">
        <v>3461</v>
      </c>
      <c r="AS462" s="1">
        <v>5716</v>
      </c>
      <c r="AT462" s="1">
        <v>6431</v>
      </c>
      <c r="BB462" s="1"/>
      <c r="BC462" s="1"/>
      <c r="BD462" s="1"/>
      <c r="BE462" s="1"/>
      <c r="BF462" s="1"/>
      <c r="BG462" s="1">
        <f t="shared" si="114"/>
        <v>22975</v>
      </c>
      <c r="BH462" s="1">
        <f t="shared" si="116"/>
        <v>2771.4629999999997</v>
      </c>
      <c r="BI462" s="1">
        <f t="shared" si="117"/>
        <v>4807.261</v>
      </c>
      <c r="BJ462" s="1">
        <f t="shared" si="118"/>
        <v>5522.261</v>
      </c>
      <c r="BR462" s="1"/>
      <c r="BS462" s="1"/>
      <c r="BT462" s="1"/>
      <c r="BU462" s="1"/>
      <c r="BV462" s="1"/>
      <c r="BW462" s="1">
        <f t="shared" si="121"/>
        <v>45900</v>
      </c>
      <c r="BX462" s="1">
        <f t="shared" si="111"/>
        <v>9.206000000000131</v>
      </c>
      <c r="BY462" s="1">
        <f t="shared" si="119"/>
        <v>606.512</v>
      </c>
      <c r="CG462" s="1"/>
      <c r="CH462" s="1"/>
      <c r="CI462" s="1"/>
      <c r="CJ462" s="1"/>
      <c r="CK462" s="1"/>
      <c r="CL462" s="1">
        <f t="shared" si="120"/>
        <v>45900</v>
      </c>
      <c r="CM462" s="1">
        <v>0</v>
      </c>
      <c r="CN462" s="1">
        <v>0</v>
      </c>
    </row>
    <row r="463" spans="1:92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>
        <f t="shared" si="113"/>
        <v>23025</v>
      </c>
      <c r="AR463" s="1">
        <v>3461</v>
      </c>
      <c r="AS463" s="1">
        <v>5716</v>
      </c>
      <c r="AT463" s="1">
        <v>6431</v>
      </c>
      <c r="BB463" s="1"/>
      <c r="BC463" s="1"/>
      <c r="BD463" s="1"/>
      <c r="BE463" s="1"/>
      <c r="BF463" s="1"/>
      <c r="BG463" s="1">
        <f t="shared" si="114"/>
        <v>23025</v>
      </c>
      <c r="BH463" s="1">
        <f t="shared" si="116"/>
        <v>2763.473</v>
      </c>
      <c r="BI463" s="1">
        <f t="shared" si="117"/>
        <v>4796.731</v>
      </c>
      <c r="BJ463" s="1">
        <f t="shared" si="118"/>
        <v>5511.731</v>
      </c>
      <c r="BR463" s="1"/>
      <c r="BS463" s="1"/>
      <c r="BT463" s="1"/>
      <c r="BU463" s="1"/>
      <c r="BV463" s="1"/>
      <c r="BW463" s="1">
        <f t="shared" si="121"/>
        <v>46000</v>
      </c>
      <c r="BX463" s="1">
        <f t="shared" si="111"/>
        <v>3.186000000000149</v>
      </c>
      <c r="BY463" s="1">
        <f t="shared" si="119"/>
        <v>595.692</v>
      </c>
      <c r="CG463" s="1"/>
      <c r="CH463" s="1"/>
      <c r="CI463" s="1"/>
      <c r="CJ463" s="1"/>
      <c r="CK463" s="1"/>
      <c r="CL463" s="1">
        <f t="shared" si="120"/>
        <v>46000</v>
      </c>
      <c r="CM463" s="1">
        <v>0</v>
      </c>
      <c r="CN463" s="1">
        <v>0</v>
      </c>
    </row>
    <row r="464" spans="1:92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>
        <f t="shared" si="113"/>
        <v>23075</v>
      </c>
      <c r="AR464" s="1">
        <v>3461</v>
      </c>
      <c r="AS464" s="1">
        <v>5716</v>
      </c>
      <c r="AT464" s="1">
        <v>6431</v>
      </c>
      <c r="BB464" s="1"/>
      <c r="BC464" s="1"/>
      <c r="BD464" s="1"/>
      <c r="BE464" s="1"/>
      <c r="BF464" s="1"/>
      <c r="BG464" s="1">
        <f t="shared" si="114"/>
        <v>23075</v>
      </c>
      <c r="BH464" s="1">
        <f t="shared" si="116"/>
        <v>2755.483</v>
      </c>
      <c r="BI464" s="1">
        <f t="shared" si="117"/>
        <v>4786.201</v>
      </c>
      <c r="BJ464" s="1">
        <f t="shared" si="118"/>
        <v>5501.201</v>
      </c>
      <c r="BR464" s="1"/>
      <c r="BS464" s="1"/>
      <c r="BT464" s="1"/>
      <c r="BU464" s="1"/>
      <c r="BV464" s="1"/>
      <c r="BW464" s="1">
        <f t="shared" si="121"/>
        <v>46100</v>
      </c>
      <c r="BX464" s="1">
        <v>0</v>
      </c>
      <c r="BY464" s="1">
        <f t="shared" si="119"/>
        <v>584.8719999999998</v>
      </c>
      <c r="CG464" s="1"/>
      <c r="CH464" s="1"/>
      <c r="CI464" s="1"/>
      <c r="CJ464" s="1"/>
      <c r="CK464" s="1"/>
      <c r="CL464" s="1">
        <f t="shared" si="120"/>
        <v>46100</v>
      </c>
      <c r="CM464" s="1">
        <v>0</v>
      </c>
      <c r="CN464" s="1">
        <v>0</v>
      </c>
    </row>
    <row r="465" spans="1:92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>
        <f t="shared" si="113"/>
        <v>23125</v>
      </c>
      <c r="AR465" s="1">
        <v>3461</v>
      </c>
      <c r="AS465" s="1">
        <v>5716</v>
      </c>
      <c r="AT465" s="1">
        <v>6431</v>
      </c>
      <c r="BB465" s="1"/>
      <c r="BC465" s="1"/>
      <c r="BD465" s="1"/>
      <c r="BE465" s="1"/>
      <c r="BF465" s="1"/>
      <c r="BG465" s="1">
        <f t="shared" si="114"/>
        <v>23125</v>
      </c>
      <c r="BH465" s="1">
        <f t="shared" si="116"/>
        <v>2747.493</v>
      </c>
      <c r="BI465" s="1">
        <f t="shared" si="117"/>
        <v>4775.671</v>
      </c>
      <c r="BJ465" s="1">
        <f t="shared" si="118"/>
        <v>5490.671</v>
      </c>
      <c r="BR465" s="1"/>
      <c r="BS465" s="1"/>
      <c r="BT465" s="1"/>
      <c r="BU465" s="1"/>
      <c r="BV465" s="1"/>
      <c r="BW465" s="1">
        <f t="shared" si="121"/>
        <v>46200</v>
      </c>
      <c r="BX465" s="1">
        <v>0</v>
      </c>
      <c r="BY465" s="1">
        <f t="shared" si="119"/>
        <v>574.0519999999999</v>
      </c>
      <c r="CG465" s="1"/>
      <c r="CH465" s="1"/>
      <c r="CI465" s="1"/>
      <c r="CJ465" s="1"/>
      <c r="CK465" s="1"/>
      <c r="CL465" s="1">
        <f t="shared" si="120"/>
        <v>46200</v>
      </c>
      <c r="CM465" s="1">
        <v>0</v>
      </c>
      <c r="CN465" s="1">
        <v>0</v>
      </c>
    </row>
    <row r="466" spans="1:92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>
        <f t="shared" si="113"/>
        <v>23175</v>
      </c>
      <c r="AR466" s="1">
        <v>3461</v>
      </c>
      <c r="AS466" s="1">
        <v>5716</v>
      </c>
      <c r="AT466" s="1">
        <v>6431</v>
      </c>
      <c r="BB466" s="1"/>
      <c r="BC466" s="1"/>
      <c r="BD466" s="1"/>
      <c r="BE466" s="1"/>
      <c r="BF466" s="1"/>
      <c r="BG466" s="1">
        <f t="shared" si="114"/>
        <v>23175</v>
      </c>
      <c r="BH466" s="1">
        <f t="shared" si="116"/>
        <v>2739.503</v>
      </c>
      <c r="BI466" s="1">
        <f t="shared" si="117"/>
        <v>4765.141</v>
      </c>
      <c r="BJ466" s="1">
        <f t="shared" si="118"/>
        <v>5480.141</v>
      </c>
      <c r="BR466" s="1"/>
      <c r="BS466" s="1"/>
      <c r="BT466" s="1"/>
      <c r="BU466" s="1"/>
      <c r="BV466" s="1"/>
      <c r="BW466" s="1">
        <f t="shared" si="121"/>
        <v>46300</v>
      </c>
      <c r="BX466" s="1">
        <v>0</v>
      </c>
      <c r="BY466" s="1">
        <f t="shared" si="119"/>
        <v>563.232</v>
      </c>
      <c r="CG466" s="1"/>
      <c r="CH466" s="1"/>
      <c r="CI466" s="1"/>
      <c r="CJ466" s="1"/>
      <c r="CK466" s="1"/>
      <c r="CL466" s="1">
        <f t="shared" si="120"/>
        <v>46300</v>
      </c>
      <c r="CM466" s="1">
        <v>0</v>
      </c>
      <c r="CN466" s="1">
        <v>0</v>
      </c>
    </row>
    <row r="467" spans="1:92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>
        <f t="shared" si="113"/>
        <v>23225</v>
      </c>
      <c r="AR467" s="1">
        <v>3461</v>
      </c>
      <c r="AS467" s="1">
        <v>5716</v>
      </c>
      <c r="AT467" s="1">
        <v>6431</v>
      </c>
      <c r="BB467" s="1"/>
      <c r="BC467" s="1"/>
      <c r="BD467" s="1"/>
      <c r="BE467" s="1"/>
      <c r="BF467" s="1"/>
      <c r="BG467" s="1">
        <f t="shared" si="114"/>
        <v>23225</v>
      </c>
      <c r="BH467" s="1">
        <f t="shared" si="116"/>
        <v>2731.513</v>
      </c>
      <c r="BI467" s="1">
        <f t="shared" si="117"/>
        <v>4754.611</v>
      </c>
      <c r="BJ467" s="1">
        <f t="shared" si="118"/>
        <v>5469.611</v>
      </c>
      <c r="BR467" s="1"/>
      <c r="BS467" s="1"/>
      <c r="BT467" s="1"/>
      <c r="BU467" s="1"/>
      <c r="BV467" s="1"/>
      <c r="BW467" s="1">
        <f t="shared" si="121"/>
        <v>46400</v>
      </c>
      <c r="BX467" s="1">
        <v>0</v>
      </c>
      <c r="BY467" s="1">
        <f t="shared" si="119"/>
        <v>552.412</v>
      </c>
      <c r="CG467" s="1"/>
      <c r="CH467" s="1"/>
      <c r="CI467" s="1"/>
      <c r="CJ467" s="1"/>
      <c r="CK467" s="1"/>
      <c r="CL467" s="1">
        <f t="shared" si="120"/>
        <v>46400</v>
      </c>
      <c r="CM467" s="1">
        <v>0</v>
      </c>
      <c r="CN467" s="1">
        <v>0</v>
      </c>
    </row>
    <row r="468" spans="1:92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>
        <f t="shared" si="113"/>
        <v>23275</v>
      </c>
      <c r="AR468" s="1">
        <v>3461</v>
      </c>
      <c r="AS468" s="1">
        <v>5716</v>
      </c>
      <c r="AT468" s="1">
        <v>6431</v>
      </c>
      <c r="BB468" s="1"/>
      <c r="BC468" s="1"/>
      <c r="BD468" s="1"/>
      <c r="BE468" s="1"/>
      <c r="BF468" s="1"/>
      <c r="BG468" s="1">
        <f t="shared" si="114"/>
        <v>23275</v>
      </c>
      <c r="BH468" s="1">
        <f t="shared" si="116"/>
        <v>2723.523</v>
      </c>
      <c r="BI468" s="1">
        <f t="shared" si="117"/>
        <v>4744.081</v>
      </c>
      <c r="BJ468" s="1">
        <f t="shared" si="118"/>
        <v>5459.081</v>
      </c>
      <c r="BR468" s="1"/>
      <c r="BS468" s="1"/>
      <c r="BT468" s="1"/>
      <c r="BU468" s="1"/>
      <c r="BV468" s="1"/>
      <c r="BW468" s="1">
        <f t="shared" si="121"/>
        <v>46500</v>
      </c>
      <c r="BX468" s="1">
        <v>0</v>
      </c>
      <c r="BY468" s="1">
        <f t="shared" si="119"/>
        <v>541.5919999999999</v>
      </c>
      <c r="CG468" s="1"/>
      <c r="CH468" s="1"/>
      <c r="CI468" s="1"/>
      <c r="CJ468" s="1"/>
      <c r="CK468" s="1"/>
      <c r="CL468" s="1">
        <f t="shared" si="120"/>
        <v>46500</v>
      </c>
      <c r="CM468" s="1">
        <v>0</v>
      </c>
      <c r="CN468" s="1">
        <v>0</v>
      </c>
    </row>
    <row r="469" spans="1:92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>
        <f t="shared" si="113"/>
        <v>23325</v>
      </c>
      <c r="AR469" s="1">
        <v>3461</v>
      </c>
      <c r="AS469" s="1">
        <v>5716</v>
      </c>
      <c r="AT469" s="1">
        <v>6431</v>
      </c>
      <c r="BB469" s="1"/>
      <c r="BC469" s="1"/>
      <c r="BD469" s="1"/>
      <c r="BE469" s="1"/>
      <c r="BF469" s="1"/>
      <c r="BG469" s="1">
        <f t="shared" si="114"/>
        <v>23325</v>
      </c>
      <c r="BH469" s="1">
        <f t="shared" si="116"/>
        <v>2715.533</v>
      </c>
      <c r="BI469" s="1">
        <f t="shared" si="117"/>
        <v>4733.5509999999995</v>
      </c>
      <c r="BJ469" s="1">
        <f t="shared" si="118"/>
        <v>5448.5509999999995</v>
      </c>
      <c r="BR469" s="1"/>
      <c r="BS469" s="1"/>
      <c r="BT469" s="1"/>
      <c r="BU469" s="1"/>
      <c r="BV469" s="1"/>
      <c r="BW469" s="1">
        <f t="shared" si="121"/>
        <v>46600</v>
      </c>
      <c r="BX469" s="1">
        <v>0</v>
      </c>
      <c r="BY469" s="1">
        <f t="shared" si="119"/>
        <v>530.7719999999999</v>
      </c>
      <c r="CG469" s="1"/>
      <c r="CH469" s="1"/>
      <c r="CI469" s="1"/>
      <c r="CJ469" s="1"/>
      <c r="CK469" s="1"/>
      <c r="CL469" s="1">
        <f t="shared" si="120"/>
        <v>46600</v>
      </c>
      <c r="CM469" s="1">
        <v>0</v>
      </c>
      <c r="CN469" s="1">
        <v>0</v>
      </c>
    </row>
    <row r="470" spans="1:92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>
        <f t="shared" si="113"/>
        <v>23375</v>
      </c>
      <c r="AR470" s="1">
        <v>3461</v>
      </c>
      <c r="AS470" s="1">
        <v>5716</v>
      </c>
      <c r="AT470" s="1">
        <v>6431</v>
      </c>
      <c r="BB470" s="1"/>
      <c r="BC470" s="1"/>
      <c r="BD470" s="1"/>
      <c r="BE470" s="1"/>
      <c r="BF470" s="1"/>
      <c r="BG470" s="1">
        <f t="shared" si="114"/>
        <v>23375</v>
      </c>
      <c r="BH470" s="1">
        <f t="shared" si="116"/>
        <v>2707.543</v>
      </c>
      <c r="BI470" s="1">
        <f t="shared" si="117"/>
        <v>4723.021</v>
      </c>
      <c r="BJ470" s="1">
        <f t="shared" si="118"/>
        <v>5438.021</v>
      </c>
      <c r="BR470" s="1"/>
      <c r="BS470" s="1"/>
      <c r="BT470" s="1"/>
      <c r="BU470" s="1"/>
      <c r="BV470" s="1"/>
      <c r="BW470" s="1">
        <f t="shared" si="121"/>
        <v>46700</v>
      </c>
      <c r="BX470" s="1">
        <v>0</v>
      </c>
      <c r="BY470" s="1">
        <f t="shared" si="119"/>
        <v>519.952</v>
      </c>
      <c r="CG470" s="1"/>
      <c r="CH470" s="1"/>
      <c r="CI470" s="1"/>
      <c r="CJ470" s="1"/>
      <c r="CK470" s="1"/>
      <c r="CL470" s="1">
        <f t="shared" si="120"/>
        <v>46700</v>
      </c>
      <c r="CM470" s="1">
        <v>0</v>
      </c>
      <c r="CN470" s="1">
        <v>0</v>
      </c>
    </row>
    <row r="471" spans="1:92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>
        <f t="shared" si="113"/>
        <v>23425</v>
      </c>
      <c r="AR471" s="1">
        <v>3461</v>
      </c>
      <c r="AS471" s="1">
        <v>5716</v>
      </c>
      <c r="AT471" s="1">
        <v>6431</v>
      </c>
      <c r="BB471" s="1"/>
      <c r="BC471" s="1"/>
      <c r="BD471" s="1"/>
      <c r="BE471" s="1"/>
      <c r="BF471" s="1"/>
      <c r="BG471" s="1">
        <f t="shared" si="114"/>
        <v>23425</v>
      </c>
      <c r="BH471" s="1">
        <f t="shared" si="116"/>
        <v>2699.553</v>
      </c>
      <c r="BI471" s="1">
        <f t="shared" si="117"/>
        <v>4712.491</v>
      </c>
      <c r="BJ471" s="1">
        <f t="shared" si="118"/>
        <v>5427.491</v>
      </c>
      <c r="BR471" s="1"/>
      <c r="BS471" s="1"/>
      <c r="BT471" s="1"/>
      <c r="BU471" s="1"/>
      <c r="BV471" s="1"/>
      <c r="BW471" s="1">
        <f t="shared" si="121"/>
        <v>46800</v>
      </c>
      <c r="BX471" s="1">
        <v>0</v>
      </c>
      <c r="BY471" s="1">
        <f t="shared" si="119"/>
        <v>509.13199999999983</v>
      </c>
      <c r="CG471" s="1"/>
      <c r="CH471" s="1"/>
      <c r="CI471" s="1"/>
      <c r="CJ471" s="1"/>
      <c r="CK471" s="1"/>
      <c r="CL471" s="1">
        <f t="shared" si="120"/>
        <v>46800</v>
      </c>
      <c r="CM471" s="1">
        <v>0</v>
      </c>
      <c r="CN471" s="1">
        <v>0</v>
      </c>
    </row>
    <row r="472" spans="1:92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>
        <f t="shared" si="113"/>
        <v>23475</v>
      </c>
      <c r="AR472" s="1">
        <v>3461</v>
      </c>
      <c r="AS472" s="1">
        <v>5716</v>
      </c>
      <c r="AT472" s="1">
        <v>6431</v>
      </c>
      <c r="BB472" s="1"/>
      <c r="BC472" s="1"/>
      <c r="BD472" s="1"/>
      <c r="BE472" s="1"/>
      <c r="BF472" s="1"/>
      <c r="BG472" s="1">
        <f t="shared" si="114"/>
        <v>23475</v>
      </c>
      <c r="BH472" s="1">
        <f t="shared" si="116"/>
        <v>2691.563</v>
      </c>
      <c r="BI472" s="1">
        <f t="shared" si="117"/>
        <v>4701.961</v>
      </c>
      <c r="BJ472" s="1">
        <f t="shared" si="118"/>
        <v>5416.961</v>
      </c>
      <c r="BR472" s="1"/>
      <c r="BS472" s="1"/>
      <c r="BT472" s="1"/>
      <c r="BU472" s="1"/>
      <c r="BV472" s="1"/>
      <c r="BW472" s="1">
        <f t="shared" si="121"/>
        <v>46900</v>
      </c>
      <c r="BX472" s="1">
        <v>0</v>
      </c>
      <c r="BY472" s="1">
        <f t="shared" si="119"/>
        <v>498.3119999999999</v>
      </c>
      <c r="CG472" s="1"/>
      <c r="CH472" s="1"/>
      <c r="CI472" s="1"/>
      <c r="CJ472" s="1"/>
      <c r="CK472" s="1"/>
      <c r="CL472" s="1">
        <f t="shared" si="120"/>
        <v>46900</v>
      </c>
      <c r="CM472" s="1">
        <v>0</v>
      </c>
      <c r="CN472" s="1">
        <v>0</v>
      </c>
    </row>
    <row r="473" spans="1:92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>
        <f t="shared" si="113"/>
        <v>23525</v>
      </c>
      <c r="AR473" s="1">
        <v>3461</v>
      </c>
      <c r="AS473" s="1">
        <v>5716</v>
      </c>
      <c r="AT473" s="1">
        <v>6431</v>
      </c>
      <c r="BB473" s="1"/>
      <c r="BC473" s="1"/>
      <c r="BD473" s="1"/>
      <c r="BE473" s="1"/>
      <c r="BF473" s="1"/>
      <c r="BG473" s="1">
        <f t="shared" si="114"/>
        <v>23525</v>
      </c>
      <c r="BH473" s="1">
        <f t="shared" si="116"/>
        <v>2683.573</v>
      </c>
      <c r="BI473" s="1">
        <f t="shared" si="117"/>
        <v>4691.4310000000005</v>
      </c>
      <c r="BJ473" s="1">
        <f t="shared" si="118"/>
        <v>5406.4310000000005</v>
      </c>
      <c r="BR473" s="1"/>
      <c r="BS473" s="1"/>
      <c r="BT473" s="1"/>
      <c r="BU473" s="1"/>
      <c r="BV473" s="1"/>
      <c r="BW473" s="1">
        <f t="shared" si="121"/>
        <v>47000</v>
      </c>
      <c r="BX473" s="1">
        <v>0</v>
      </c>
      <c r="BY473" s="1">
        <f t="shared" si="119"/>
        <v>487.49199999999996</v>
      </c>
      <c r="CG473" s="1"/>
      <c r="CH473" s="1"/>
      <c r="CI473" s="1"/>
      <c r="CJ473" s="1"/>
      <c r="CK473" s="1"/>
      <c r="CL473" s="1">
        <f t="shared" si="120"/>
        <v>47000</v>
      </c>
      <c r="CM473" s="1">
        <v>0</v>
      </c>
      <c r="CN473" s="1">
        <v>0</v>
      </c>
    </row>
    <row r="474" spans="1:92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>
        <f t="shared" si="113"/>
        <v>23575</v>
      </c>
      <c r="AR474" s="1">
        <v>3461</v>
      </c>
      <c r="AS474" s="1">
        <v>5716</v>
      </c>
      <c r="AT474" s="1">
        <v>6431</v>
      </c>
      <c r="BB474" s="1"/>
      <c r="BC474" s="1"/>
      <c r="BD474" s="1"/>
      <c r="BE474" s="1"/>
      <c r="BF474" s="1"/>
      <c r="BG474" s="1">
        <f t="shared" si="114"/>
        <v>23575</v>
      </c>
      <c r="BH474" s="1">
        <f t="shared" si="116"/>
        <v>2675.583</v>
      </c>
      <c r="BI474" s="1">
        <f t="shared" si="117"/>
        <v>4680.901</v>
      </c>
      <c r="BJ474" s="1">
        <f t="shared" si="118"/>
        <v>5395.901</v>
      </c>
      <c r="BR474" s="1"/>
      <c r="BS474" s="1"/>
      <c r="BT474" s="1"/>
      <c r="BU474" s="1"/>
      <c r="BV474" s="1"/>
      <c r="BW474" s="1">
        <f t="shared" si="121"/>
        <v>47100</v>
      </c>
      <c r="BX474" s="1">
        <v>0</v>
      </c>
      <c r="BY474" s="1">
        <f t="shared" si="119"/>
        <v>476.672</v>
      </c>
      <c r="CG474" s="1"/>
      <c r="CH474" s="1"/>
      <c r="CI474" s="1"/>
      <c r="CJ474" s="1"/>
      <c r="CK474" s="1"/>
      <c r="CL474" s="1">
        <f t="shared" si="120"/>
        <v>47100</v>
      </c>
      <c r="CM474" s="1">
        <v>0</v>
      </c>
      <c r="CN474" s="1">
        <v>0</v>
      </c>
    </row>
    <row r="475" spans="1:92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>
        <f t="shared" si="113"/>
        <v>23625</v>
      </c>
      <c r="AR475" s="1">
        <v>3461</v>
      </c>
      <c r="AS475" s="1">
        <v>5716</v>
      </c>
      <c r="AT475" s="1">
        <v>6431</v>
      </c>
      <c r="BB475" s="1"/>
      <c r="BC475" s="1"/>
      <c r="BD475" s="1"/>
      <c r="BE475" s="1"/>
      <c r="BF475" s="1"/>
      <c r="BG475" s="1">
        <f t="shared" si="114"/>
        <v>23625</v>
      </c>
      <c r="BH475" s="1">
        <f t="shared" si="116"/>
        <v>2667.593</v>
      </c>
      <c r="BI475" s="1">
        <f t="shared" si="117"/>
        <v>4670.371</v>
      </c>
      <c r="BJ475" s="1">
        <f t="shared" si="118"/>
        <v>5385.371</v>
      </c>
      <c r="BR475" s="1"/>
      <c r="BS475" s="1"/>
      <c r="BT475" s="1"/>
      <c r="BU475" s="1"/>
      <c r="BV475" s="1"/>
      <c r="BW475" s="1">
        <f t="shared" si="121"/>
        <v>47200</v>
      </c>
      <c r="BX475" s="1">
        <v>0</v>
      </c>
      <c r="BY475" s="1">
        <f t="shared" si="119"/>
        <v>465.85199999999986</v>
      </c>
      <c r="CG475" s="1"/>
      <c r="CH475" s="1"/>
      <c r="CI475" s="1"/>
      <c r="CJ475" s="1"/>
      <c r="CK475" s="1"/>
      <c r="CL475" s="1">
        <f t="shared" si="120"/>
        <v>47200</v>
      </c>
      <c r="CM475" s="1">
        <v>0</v>
      </c>
      <c r="CN475" s="1">
        <v>0</v>
      </c>
    </row>
    <row r="476" spans="1:92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>
        <f t="shared" si="113"/>
        <v>23675</v>
      </c>
      <c r="AR476" s="1">
        <v>3461</v>
      </c>
      <c r="AS476" s="1">
        <v>5716</v>
      </c>
      <c r="AT476" s="1">
        <v>6431</v>
      </c>
      <c r="BB476" s="1"/>
      <c r="BC476" s="1"/>
      <c r="BD476" s="1"/>
      <c r="BE476" s="1"/>
      <c r="BF476" s="1"/>
      <c r="BG476" s="1">
        <f t="shared" si="114"/>
        <v>23675</v>
      </c>
      <c r="BH476" s="1">
        <f t="shared" si="116"/>
        <v>2659.603</v>
      </c>
      <c r="BI476" s="1">
        <f t="shared" si="117"/>
        <v>4659.841</v>
      </c>
      <c r="BJ476" s="1">
        <f t="shared" si="118"/>
        <v>5374.841</v>
      </c>
      <c r="BR476" s="1"/>
      <c r="BS476" s="1"/>
      <c r="BT476" s="1"/>
      <c r="BU476" s="1"/>
      <c r="BV476" s="1"/>
      <c r="BW476" s="1">
        <f t="shared" si="121"/>
        <v>47300</v>
      </c>
      <c r="BX476" s="1">
        <v>0</v>
      </c>
      <c r="BY476" s="1">
        <f t="shared" si="119"/>
        <v>455.0319999999999</v>
      </c>
      <c r="CG476" s="1"/>
      <c r="CH476" s="1"/>
      <c r="CI476" s="1"/>
      <c r="CJ476" s="1"/>
      <c r="CK476" s="1"/>
      <c r="CL476" s="1">
        <f t="shared" si="120"/>
        <v>47300</v>
      </c>
      <c r="CM476" s="1">
        <v>0</v>
      </c>
      <c r="CN476" s="1">
        <v>0</v>
      </c>
    </row>
    <row r="477" spans="1:92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>
        <f t="shared" si="113"/>
        <v>23725</v>
      </c>
      <c r="AR477" s="1">
        <v>3461</v>
      </c>
      <c r="AS477" s="1">
        <v>5716</v>
      </c>
      <c r="AT477" s="1">
        <v>6431</v>
      </c>
      <c r="BB477" s="1"/>
      <c r="BC477" s="1"/>
      <c r="BD477" s="1"/>
      <c r="BE477" s="1"/>
      <c r="BF477" s="1"/>
      <c r="BG477" s="1">
        <f t="shared" si="114"/>
        <v>23725</v>
      </c>
      <c r="BH477" s="1">
        <f t="shared" si="116"/>
        <v>2651.6130000000003</v>
      </c>
      <c r="BI477" s="1">
        <f t="shared" si="117"/>
        <v>4649.311</v>
      </c>
      <c r="BJ477" s="1">
        <f t="shared" si="118"/>
        <v>5364.311</v>
      </c>
      <c r="BR477" s="1"/>
      <c r="BS477" s="1"/>
      <c r="BT477" s="1"/>
      <c r="BU477" s="1"/>
      <c r="BV477" s="1"/>
      <c r="BW477" s="1">
        <f t="shared" si="121"/>
        <v>47400</v>
      </c>
      <c r="BX477" s="1">
        <v>0</v>
      </c>
      <c r="BY477" s="1">
        <f t="shared" si="119"/>
        <v>444.212</v>
      </c>
      <c r="CG477" s="1"/>
      <c r="CH477" s="1"/>
      <c r="CI477" s="1"/>
      <c r="CJ477" s="1"/>
      <c r="CK477" s="1"/>
      <c r="CL477" s="1">
        <f t="shared" si="120"/>
        <v>47400</v>
      </c>
      <c r="CM477" s="1">
        <v>0</v>
      </c>
      <c r="CN477" s="1">
        <v>0</v>
      </c>
    </row>
    <row r="478" spans="1:92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>
        <f t="shared" si="113"/>
        <v>23775</v>
      </c>
      <c r="AR478" s="1">
        <v>3461</v>
      </c>
      <c r="AS478" s="1">
        <v>5716</v>
      </c>
      <c r="AT478" s="1">
        <v>6431</v>
      </c>
      <c r="BB478" s="1"/>
      <c r="BC478" s="1"/>
      <c r="BD478" s="1"/>
      <c r="BE478" s="1"/>
      <c r="BF478" s="1"/>
      <c r="BG478" s="1">
        <f t="shared" si="114"/>
        <v>23775</v>
      </c>
      <c r="BH478" s="1">
        <f t="shared" si="116"/>
        <v>2643.623</v>
      </c>
      <c r="BI478" s="1">
        <f t="shared" si="117"/>
        <v>4638.781</v>
      </c>
      <c r="BJ478" s="1">
        <f t="shared" si="118"/>
        <v>5353.781</v>
      </c>
      <c r="BR478" s="1"/>
      <c r="BS478" s="1"/>
      <c r="BT478" s="1"/>
      <c r="BU478" s="1"/>
      <c r="BV478" s="1"/>
      <c r="BW478" s="1">
        <f t="shared" si="121"/>
        <v>47500</v>
      </c>
      <c r="BX478" s="1">
        <v>0</v>
      </c>
      <c r="BY478" s="1">
        <f t="shared" si="119"/>
        <v>433.3919999999998</v>
      </c>
      <c r="CG478" s="1"/>
      <c r="CH478" s="1"/>
      <c r="CI478" s="1"/>
      <c r="CJ478" s="1"/>
      <c r="CK478" s="1"/>
      <c r="CL478" s="1">
        <f t="shared" si="120"/>
        <v>47500</v>
      </c>
      <c r="CM478" s="1">
        <v>0</v>
      </c>
      <c r="CN478" s="1">
        <v>0</v>
      </c>
    </row>
    <row r="479" spans="1:92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>
        <f t="shared" si="113"/>
        <v>23825</v>
      </c>
      <c r="AR479" s="1">
        <v>3461</v>
      </c>
      <c r="AS479" s="1">
        <v>5716</v>
      </c>
      <c r="AT479" s="1">
        <v>6431</v>
      </c>
      <c r="BB479" s="1"/>
      <c r="BC479" s="1"/>
      <c r="BD479" s="1"/>
      <c r="BE479" s="1"/>
      <c r="BF479" s="1"/>
      <c r="BG479" s="1">
        <f t="shared" si="114"/>
        <v>23825</v>
      </c>
      <c r="BH479" s="1">
        <f t="shared" si="116"/>
        <v>2635.633</v>
      </c>
      <c r="BI479" s="1">
        <f t="shared" si="117"/>
        <v>4628.251</v>
      </c>
      <c r="BJ479" s="1">
        <f t="shared" si="118"/>
        <v>5343.251</v>
      </c>
      <c r="BR479" s="1"/>
      <c r="BS479" s="1"/>
      <c r="BT479" s="1"/>
      <c r="BU479" s="1"/>
      <c r="BV479" s="1"/>
      <c r="BW479" s="1">
        <f t="shared" si="121"/>
        <v>47600</v>
      </c>
      <c r="BX479" s="1">
        <v>0</v>
      </c>
      <c r="BY479" s="1">
        <f t="shared" si="119"/>
        <v>422.5719999999999</v>
      </c>
      <c r="CG479" s="1"/>
      <c r="CH479" s="1"/>
      <c r="CI479" s="1"/>
      <c r="CJ479" s="1"/>
      <c r="CK479" s="1"/>
      <c r="CL479" s="1">
        <f t="shared" si="120"/>
        <v>47600</v>
      </c>
      <c r="CM479" s="1">
        <v>0</v>
      </c>
      <c r="CN479" s="1">
        <v>0</v>
      </c>
    </row>
    <row r="480" spans="1:92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>
        <f t="shared" si="113"/>
        <v>23875</v>
      </c>
      <c r="AR480" s="1">
        <v>3461</v>
      </c>
      <c r="AS480" s="1">
        <v>5716</v>
      </c>
      <c r="AT480" s="1">
        <v>6431</v>
      </c>
      <c r="BB480" s="1"/>
      <c r="BC480" s="1"/>
      <c r="BD480" s="1"/>
      <c r="BE480" s="1"/>
      <c r="BF480" s="1"/>
      <c r="BG480" s="1">
        <f t="shared" si="114"/>
        <v>23875</v>
      </c>
      <c r="BH480" s="1">
        <f t="shared" si="116"/>
        <v>2627.643</v>
      </c>
      <c r="BI480" s="1">
        <f t="shared" si="117"/>
        <v>4617.721</v>
      </c>
      <c r="BJ480" s="1">
        <f t="shared" si="118"/>
        <v>5332.721</v>
      </c>
      <c r="BR480" s="1"/>
      <c r="BS480" s="1"/>
      <c r="BT480" s="1"/>
      <c r="BU480" s="1"/>
      <c r="BV480" s="1"/>
      <c r="BW480" s="1">
        <f t="shared" si="121"/>
        <v>47700</v>
      </c>
      <c r="BX480" s="1">
        <v>0</v>
      </c>
      <c r="BY480" s="1">
        <f t="shared" si="119"/>
        <v>411.75199999999995</v>
      </c>
      <c r="CG480" s="1"/>
      <c r="CH480" s="1"/>
      <c r="CI480" s="1"/>
      <c r="CJ480" s="1"/>
      <c r="CK480" s="1"/>
      <c r="CL480" s="1">
        <f t="shared" si="120"/>
        <v>47700</v>
      </c>
      <c r="CM480" s="1">
        <v>0</v>
      </c>
      <c r="CN480" s="1">
        <v>0</v>
      </c>
    </row>
    <row r="481" spans="1:92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>
        <f t="shared" si="113"/>
        <v>23925</v>
      </c>
      <c r="AR481" s="1">
        <v>3461</v>
      </c>
      <c r="AS481" s="1">
        <v>5716</v>
      </c>
      <c r="AT481" s="1">
        <v>6431</v>
      </c>
      <c r="BB481" s="1"/>
      <c r="BC481" s="1"/>
      <c r="BD481" s="1"/>
      <c r="BE481" s="1"/>
      <c r="BF481" s="1"/>
      <c r="BG481" s="1">
        <f t="shared" si="114"/>
        <v>23925</v>
      </c>
      <c r="BH481" s="1">
        <f t="shared" si="116"/>
        <v>2619.6530000000002</v>
      </c>
      <c r="BI481" s="1">
        <f t="shared" si="117"/>
        <v>4607.191</v>
      </c>
      <c r="BJ481" s="1">
        <f t="shared" si="118"/>
        <v>5322.191</v>
      </c>
      <c r="BR481" s="1"/>
      <c r="BS481" s="1"/>
      <c r="BT481" s="1"/>
      <c r="BU481" s="1"/>
      <c r="BV481" s="1"/>
      <c r="BW481" s="1">
        <f t="shared" si="121"/>
        <v>47800</v>
      </c>
      <c r="BX481" s="1">
        <v>0</v>
      </c>
      <c r="BY481" s="1">
        <f t="shared" si="119"/>
        <v>400.932</v>
      </c>
      <c r="CG481" s="1"/>
      <c r="CH481" s="1"/>
      <c r="CI481" s="1"/>
      <c r="CJ481" s="1"/>
      <c r="CK481" s="1"/>
      <c r="CL481" s="1">
        <f t="shared" si="120"/>
        <v>47800</v>
      </c>
      <c r="CM481" s="1">
        <v>0</v>
      </c>
      <c r="CN481" s="1">
        <v>0</v>
      </c>
    </row>
    <row r="482" spans="1:92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>
        <f t="shared" si="113"/>
        <v>23975</v>
      </c>
      <c r="AR482" s="1">
        <v>3461</v>
      </c>
      <c r="AS482" s="1">
        <v>5716</v>
      </c>
      <c r="AT482" s="1">
        <v>6431</v>
      </c>
      <c r="BB482" s="1"/>
      <c r="BC482" s="1"/>
      <c r="BD482" s="1"/>
      <c r="BE482" s="1"/>
      <c r="BF482" s="1"/>
      <c r="BG482" s="1">
        <f t="shared" si="114"/>
        <v>23975</v>
      </c>
      <c r="BH482" s="1">
        <f t="shared" si="116"/>
        <v>2611.663</v>
      </c>
      <c r="BI482" s="1">
        <f t="shared" si="117"/>
        <v>4596.661</v>
      </c>
      <c r="BJ482" s="1">
        <f t="shared" si="118"/>
        <v>5311.661</v>
      </c>
      <c r="BR482" s="1"/>
      <c r="BS482" s="1"/>
      <c r="BT482" s="1"/>
      <c r="BU482" s="1"/>
      <c r="BV482" s="1"/>
      <c r="BW482" s="1">
        <f t="shared" si="121"/>
        <v>47900</v>
      </c>
      <c r="BX482" s="1">
        <v>0</v>
      </c>
      <c r="BY482" s="1">
        <f t="shared" si="119"/>
        <v>390.11199999999985</v>
      </c>
      <c r="CG482" s="1"/>
      <c r="CH482" s="1"/>
      <c r="CI482" s="1"/>
      <c r="CJ482" s="1"/>
      <c r="CK482" s="1"/>
      <c r="CL482" s="1">
        <f t="shared" si="120"/>
        <v>47900</v>
      </c>
      <c r="CM482" s="1">
        <v>0</v>
      </c>
      <c r="CN482" s="1">
        <v>0</v>
      </c>
    </row>
    <row r="483" spans="1:92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>
        <f t="shared" si="113"/>
        <v>24025</v>
      </c>
      <c r="AR483" s="1">
        <v>3461</v>
      </c>
      <c r="AS483" s="1">
        <v>5716</v>
      </c>
      <c r="AT483" s="1">
        <v>6431</v>
      </c>
      <c r="BB483" s="1"/>
      <c r="BC483" s="1"/>
      <c r="BD483" s="1"/>
      <c r="BE483" s="1"/>
      <c r="BF483" s="1"/>
      <c r="BG483" s="1">
        <f t="shared" si="114"/>
        <v>24025</v>
      </c>
      <c r="BH483" s="1">
        <f t="shared" si="116"/>
        <v>2603.673</v>
      </c>
      <c r="BI483" s="1">
        <f t="shared" si="117"/>
        <v>4586.130999999999</v>
      </c>
      <c r="BJ483" s="1">
        <f t="shared" si="118"/>
        <v>5301.130999999999</v>
      </c>
      <c r="BR483" s="1"/>
      <c r="BS483" s="1"/>
      <c r="BT483" s="1"/>
      <c r="BU483" s="1"/>
      <c r="BV483" s="1"/>
      <c r="BW483" s="1">
        <f t="shared" si="121"/>
        <v>48000</v>
      </c>
      <c r="BX483" s="1">
        <v>0</v>
      </c>
      <c r="BY483" s="1">
        <f t="shared" si="119"/>
        <v>379.2919999999999</v>
      </c>
      <c r="CG483" s="1"/>
      <c r="CH483" s="1"/>
      <c r="CI483" s="1"/>
      <c r="CJ483" s="1"/>
      <c r="CK483" s="1"/>
      <c r="CL483" s="1">
        <f t="shared" si="120"/>
        <v>48000</v>
      </c>
      <c r="CM483" s="1">
        <v>0</v>
      </c>
      <c r="CN483" s="1">
        <v>0</v>
      </c>
    </row>
    <row r="484" spans="1:92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>
        <f t="shared" si="113"/>
        <v>24075</v>
      </c>
      <c r="AR484" s="1">
        <v>3461</v>
      </c>
      <c r="AS484" s="1">
        <v>5716</v>
      </c>
      <c r="AT484" s="1">
        <v>6431</v>
      </c>
      <c r="BB484" s="1"/>
      <c r="BC484" s="1"/>
      <c r="BD484" s="1"/>
      <c r="BE484" s="1"/>
      <c r="BF484" s="1"/>
      <c r="BG484" s="1">
        <f t="shared" si="114"/>
        <v>24075</v>
      </c>
      <c r="BH484" s="1">
        <f t="shared" si="116"/>
        <v>2595.683</v>
      </c>
      <c r="BI484" s="1">
        <f t="shared" si="117"/>
        <v>4575.601</v>
      </c>
      <c r="BJ484" s="1">
        <f t="shared" si="118"/>
        <v>5290.601</v>
      </c>
      <c r="BR484" s="1"/>
      <c r="BS484" s="1"/>
      <c r="BT484" s="1"/>
      <c r="BU484" s="1"/>
      <c r="BV484" s="1"/>
      <c r="BW484" s="1">
        <f t="shared" si="121"/>
        <v>48100</v>
      </c>
      <c r="BX484" s="1">
        <v>0</v>
      </c>
      <c r="BY484" s="1">
        <f t="shared" si="119"/>
        <v>368.472</v>
      </c>
      <c r="CG484" s="1"/>
      <c r="CH484" s="1"/>
      <c r="CI484" s="1"/>
      <c r="CJ484" s="1"/>
      <c r="CK484" s="1"/>
      <c r="CL484" s="1">
        <f t="shared" si="120"/>
        <v>48100</v>
      </c>
      <c r="CM484" s="1">
        <v>0</v>
      </c>
      <c r="CN484" s="1">
        <v>0</v>
      </c>
    </row>
    <row r="485" spans="1:92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>
        <f t="shared" si="113"/>
        <v>24125</v>
      </c>
      <c r="AR485" s="1">
        <v>3461</v>
      </c>
      <c r="AS485" s="1">
        <v>5716</v>
      </c>
      <c r="AT485" s="1">
        <v>6431</v>
      </c>
      <c r="BB485" s="1"/>
      <c r="BC485" s="1"/>
      <c r="BD485" s="1"/>
      <c r="BE485" s="1"/>
      <c r="BF485" s="1"/>
      <c r="BG485" s="1">
        <f t="shared" si="114"/>
        <v>24125</v>
      </c>
      <c r="BH485" s="1">
        <f t="shared" si="116"/>
        <v>2587.693</v>
      </c>
      <c r="BI485" s="1">
        <f t="shared" si="117"/>
        <v>4565.071</v>
      </c>
      <c r="BJ485" s="1">
        <f t="shared" si="118"/>
        <v>5280.071</v>
      </c>
      <c r="BR485" s="1"/>
      <c r="BS485" s="1"/>
      <c r="BT485" s="1"/>
      <c r="BU485" s="1"/>
      <c r="BV485" s="1"/>
      <c r="BW485" s="1">
        <f t="shared" si="121"/>
        <v>48200</v>
      </c>
      <c r="BX485" s="1">
        <v>0</v>
      </c>
      <c r="BY485" s="1">
        <f t="shared" si="119"/>
        <v>357.6519999999998</v>
      </c>
      <c r="CG485" s="1"/>
      <c r="CH485" s="1"/>
      <c r="CI485" s="1"/>
      <c r="CJ485" s="1"/>
      <c r="CK485" s="1"/>
      <c r="CL485" s="1">
        <f t="shared" si="120"/>
        <v>48200</v>
      </c>
      <c r="CM485" s="1">
        <v>0</v>
      </c>
      <c r="CN485" s="1">
        <v>0</v>
      </c>
    </row>
    <row r="486" spans="1:92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>
        <f aca="true" t="shared" si="122" ref="AQ486:AQ549">AQ485+50</f>
        <v>24175</v>
      </c>
      <c r="AR486" s="1">
        <v>3461</v>
      </c>
      <c r="AS486" s="1">
        <v>5716</v>
      </c>
      <c r="AT486" s="1">
        <v>6431</v>
      </c>
      <c r="BB486" s="1"/>
      <c r="BC486" s="1"/>
      <c r="BD486" s="1"/>
      <c r="BE486" s="1"/>
      <c r="BF486" s="1"/>
      <c r="BG486" s="1">
        <f aca="true" t="shared" si="123" ref="BG486:BG549">BG485+50</f>
        <v>24175</v>
      </c>
      <c r="BH486" s="1">
        <f t="shared" si="116"/>
        <v>2579.703</v>
      </c>
      <c r="BI486" s="1">
        <f t="shared" si="117"/>
        <v>4554.541</v>
      </c>
      <c r="BJ486" s="1">
        <f t="shared" si="118"/>
        <v>5269.541</v>
      </c>
      <c r="BR486" s="1"/>
      <c r="BS486" s="1"/>
      <c r="BT486" s="1"/>
      <c r="BU486" s="1"/>
      <c r="BV486" s="1"/>
      <c r="BW486" s="1">
        <f t="shared" si="121"/>
        <v>48300</v>
      </c>
      <c r="BX486" s="1">
        <v>0</v>
      </c>
      <c r="BY486" s="1">
        <f t="shared" si="119"/>
        <v>346.8319999999999</v>
      </c>
      <c r="CG486" s="1"/>
      <c r="CH486" s="1"/>
      <c r="CI486" s="1"/>
      <c r="CJ486" s="1"/>
      <c r="CK486" s="1"/>
      <c r="CL486" s="1">
        <f t="shared" si="120"/>
        <v>48300</v>
      </c>
      <c r="CM486" s="1">
        <v>0</v>
      </c>
      <c r="CN486" s="1">
        <v>0</v>
      </c>
    </row>
    <row r="487" spans="1:92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>
        <f t="shared" si="122"/>
        <v>24225</v>
      </c>
      <c r="AR487" s="1">
        <v>3461</v>
      </c>
      <c r="AS487" s="1">
        <v>5716</v>
      </c>
      <c r="AT487" s="1">
        <v>6431</v>
      </c>
      <c r="BB487" s="1"/>
      <c r="BC487" s="1"/>
      <c r="BD487" s="1"/>
      <c r="BE487" s="1"/>
      <c r="BF487" s="1"/>
      <c r="BG487" s="1">
        <f t="shared" si="123"/>
        <v>24225</v>
      </c>
      <c r="BH487" s="1">
        <f t="shared" si="116"/>
        <v>2571.7129999999997</v>
      </c>
      <c r="BI487" s="1">
        <f t="shared" si="117"/>
        <v>4544.011</v>
      </c>
      <c r="BJ487" s="1">
        <f t="shared" si="118"/>
        <v>5259.011</v>
      </c>
      <c r="BR487" s="1"/>
      <c r="BS487" s="1"/>
      <c r="BT487" s="1"/>
      <c r="BU487" s="1"/>
      <c r="BV487" s="1"/>
      <c r="BW487" s="1">
        <f t="shared" si="121"/>
        <v>48400</v>
      </c>
      <c r="BX487" s="1">
        <v>0</v>
      </c>
      <c r="BY487" s="1">
        <f t="shared" si="119"/>
        <v>336.01199999999994</v>
      </c>
      <c r="CG487" s="1"/>
      <c r="CH487" s="1"/>
      <c r="CI487" s="1"/>
      <c r="CJ487" s="1"/>
      <c r="CK487" s="1"/>
      <c r="CL487" s="1">
        <f t="shared" si="120"/>
        <v>48400</v>
      </c>
      <c r="CM487" s="1">
        <v>0</v>
      </c>
      <c r="CN487" s="1">
        <v>0</v>
      </c>
    </row>
    <row r="488" spans="1:92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>
        <f t="shared" si="122"/>
        <v>24275</v>
      </c>
      <c r="AR488" s="1">
        <v>3461</v>
      </c>
      <c r="AS488" s="1">
        <v>5716</v>
      </c>
      <c r="AT488" s="1">
        <v>6431</v>
      </c>
      <c r="BB488" s="1"/>
      <c r="BC488" s="1"/>
      <c r="BD488" s="1"/>
      <c r="BE488" s="1"/>
      <c r="BF488" s="1"/>
      <c r="BG488" s="1">
        <f t="shared" si="123"/>
        <v>24275</v>
      </c>
      <c r="BH488" s="1">
        <f t="shared" si="116"/>
        <v>2563.723</v>
      </c>
      <c r="BI488" s="1">
        <f t="shared" si="117"/>
        <v>4533.481</v>
      </c>
      <c r="BJ488" s="1">
        <f t="shared" si="118"/>
        <v>5248.481</v>
      </c>
      <c r="BR488" s="1"/>
      <c r="BS488" s="1"/>
      <c r="BT488" s="1"/>
      <c r="BU488" s="1"/>
      <c r="BV488" s="1"/>
      <c r="BW488" s="1">
        <f t="shared" si="121"/>
        <v>48500</v>
      </c>
      <c r="BX488" s="1">
        <v>0</v>
      </c>
      <c r="BY488" s="1">
        <f t="shared" si="119"/>
        <v>325.192</v>
      </c>
      <c r="CG488" s="1"/>
      <c r="CH488" s="1"/>
      <c r="CI488" s="1"/>
      <c r="CJ488" s="1"/>
      <c r="CK488" s="1"/>
      <c r="CL488" s="1">
        <f t="shared" si="120"/>
        <v>48500</v>
      </c>
      <c r="CM488" s="1">
        <v>0</v>
      </c>
      <c r="CN488" s="1">
        <v>0</v>
      </c>
    </row>
    <row r="489" spans="1:92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>
        <f t="shared" si="122"/>
        <v>24325</v>
      </c>
      <c r="AR489" s="1">
        <v>3461</v>
      </c>
      <c r="AS489" s="1">
        <v>5716</v>
      </c>
      <c r="AT489" s="1">
        <v>6431</v>
      </c>
      <c r="BB489" s="1"/>
      <c r="BC489" s="1"/>
      <c r="BD489" s="1"/>
      <c r="BE489" s="1"/>
      <c r="BF489" s="1"/>
      <c r="BG489" s="1">
        <f t="shared" si="123"/>
        <v>24325</v>
      </c>
      <c r="BH489" s="1">
        <f t="shared" si="116"/>
        <v>2555.733</v>
      </c>
      <c r="BI489" s="1">
        <f t="shared" si="117"/>
        <v>4522.951</v>
      </c>
      <c r="BJ489" s="1">
        <f t="shared" si="118"/>
        <v>5237.951</v>
      </c>
      <c r="BR489" s="1"/>
      <c r="BS489" s="1"/>
      <c r="BT489" s="1"/>
      <c r="BU489" s="1"/>
      <c r="BV489" s="1"/>
      <c r="BW489" s="1">
        <f t="shared" si="121"/>
        <v>48600</v>
      </c>
      <c r="BX489" s="1">
        <v>0</v>
      </c>
      <c r="BY489" s="1">
        <f t="shared" si="119"/>
        <v>314.37199999999984</v>
      </c>
      <c r="CG489" s="1"/>
      <c r="CH489" s="1"/>
      <c r="CI489" s="1"/>
      <c r="CJ489" s="1"/>
      <c r="CK489" s="1"/>
      <c r="CL489" s="1">
        <f t="shared" si="120"/>
        <v>48600</v>
      </c>
      <c r="CM489" s="1">
        <v>0</v>
      </c>
      <c r="CN489" s="1">
        <v>0</v>
      </c>
    </row>
    <row r="490" spans="1:92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>
        <f t="shared" si="122"/>
        <v>24375</v>
      </c>
      <c r="AR490" s="1">
        <f>3461-((AQ490-24350)*0.1598)</f>
        <v>3457.005</v>
      </c>
      <c r="AS490" s="1">
        <f>5716-((AQ490-24350)*0.2106)</f>
        <v>5710.735</v>
      </c>
      <c r="AT490" s="1">
        <f>6431-((AQ490-24350)*0.2106)</f>
        <v>6425.735</v>
      </c>
      <c r="BB490" s="1"/>
      <c r="BC490" s="1"/>
      <c r="BD490" s="1"/>
      <c r="BE490" s="1"/>
      <c r="BF490" s="1"/>
      <c r="BG490" s="1">
        <f t="shared" si="123"/>
        <v>24375</v>
      </c>
      <c r="BH490" s="1">
        <f t="shared" si="116"/>
        <v>2547.743</v>
      </c>
      <c r="BI490" s="1">
        <f t="shared" si="117"/>
        <v>4512.421</v>
      </c>
      <c r="BJ490" s="1">
        <f t="shared" si="118"/>
        <v>5227.421</v>
      </c>
      <c r="BR490" s="1"/>
      <c r="BS490" s="1"/>
      <c r="BT490" s="1"/>
      <c r="BU490" s="1"/>
      <c r="BV490" s="1"/>
      <c r="BW490" s="1">
        <f t="shared" si="121"/>
        <v>48700</v>
      </c>
      <c r="BX490" s="1">
        <v>0</v>
      </c>
      <c r="BY490" s="1">
        <f t="shared" si="119"/>
        <v>303.5519999999999</v>
      </c>
      <c r="CG490" s="1"/>
      <c r="CH490" s="1"/>
      <c r="CI490" s="1"/>
      <c r="CJ490" s="1"/>
      <c r="CK490" s="1"/>
      <c r="CL490" s="1">
        <f t="shared" si="120"/>
        <v>48700</v>
      </c>
      <c r="CM490" s="1">
        <v>0</v>
      </c>
      <c r="CN490" s="1">
        <v>0</v>
      </c>
    </row>
    <row r="491" spans="1:92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>
        <f t="shared" si="122"/>
        <v>24425</v>
      </c>
      <c r="AR491" s="1">
        <f aca="true" t="shared" si="124" ref="AR491:AR554">3461-((AQ491-24350)*0.1598)</f>
        <v>3449.015</v>
      </c>
      <c r="AS491" s="1">
        <f aca="true" t="shared" si="125" ref="AS491:AS554">5716-((AQ491-24350)*0.2106)</f>
        <v>5700.205</v>
      </c>
      <c r="AT491" s="1">
        <f aca="true" t="shared" si="126" ref="AT491:AT554">6431-((AQ491-24350)*0.2106)</f>
        <v>6415.205</v>
      </c>
      <c r="BB491" s="1"/>
      <c r="BC491" s="1"/>
      <c r="BD491" s="1"/>
      <c r="BE491" s="1"/>
      <c r="BF491" s="1"/>
      <c r="BG491" s="1">
        <f t="shared" si="123"/>
        <v>24425</v>
      </c>
      <c r="BH491" s="1">
        <f t="shared" si="116"/>
        <v>2539.753</v>
      </c>
      <c r="BI491" s="1">
        <f t="shared" si="117"/>
        <v>4501.891</v>
      </c>
      <c r="BJ491" s="1">
        <f t="shared" si="118"/>
        <v>5216.891</v>
      </c>
      <c r="BR491" s="1"/>
      <c r="BS491" s="1"/>
      <c r="BT491" s="1"/>
      <c r="BU491" s="1"/>
      <c r="BV491" s="1"/>
      <c r="BW491" s="1">
        <f t="shared" si="121"/>
        <v>48800</v>
      </c>
      <c r="BX491" s="1">
        <v>0</v>
      </c>
      <c r="BY491" s="1">
        <f t="shared" si="119"/>
        <v>292.73199999999997</v>
      </c>
      <c r="CG491" s="1"/>
      <c r="CH491" s="1"/>
      <c r="CI491" s="1"/>
      <c r="CJ491" s="1"/>
      <c r="CK491" s="1"/>
      <c r="CL491" s="1">
        <f t="shared" si="120"/>
        <v>48800</v>
      </c>
      <c r="CM491" s="1">
        <v>0</v>
      </c>
      <c r="CN491" s="1">
        <v>0</v>
      </c>
    </row>
    <row r="492" spans="1:92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>
        <f t="shared" si="122"/>
        <v>24475</v>
      </c>
      <c r="AR492" s="1">
        <f t="shared" si="124"/>
        <v>3441.025</v>
      </c>
      <c r="AS492" s="1">
        <f t="shared" si="125"/>
        <v>5689.675</v>
      </c>
      <c r="AT492" s="1">
        <f t="shared" si="126"/>
        <v>6404.675</v>
      </c>
      <c r="BB492" s="1"/>
      <c r="BC492" s="1"/>
      <c r="BD492" s="1"/>
      <c r="BE492" s="1"/>
      <c r="BF492" s="1"/>
      <c r="BG492" s="1">
        <f t="shared" si="123"/>
        <v>24475</v>
      </c>
      <c r="BH492" s="1">
        <f t="shared" si="116"/>
        <v>2531.763</v>
      </c>
      <c r="BI492" s="1">
        <f t="shared" si="117"/>
        <v>4491.361</v>
      </c>
      <c r="BJ492" s="1">
        <f t="shared" si="118"/>
        <v>5206.361</v>
      </c>
      <c r="BR492" s="1"/>
      <c r="BS492" s="1"/>
      <c r="BT492" s="1"/>
      <c r="BU492" s="1"/>
      <c r="BV492" s="1"/>
      <c r="BW492" s="1">
        <f t="shared" si="121"/>
        <v>48900</v>
      </c>
      <c r="BX492" s="1">
        <v>0</v>
      </c>
      <c r="BY492" s="1">
        <f t="shared" si="119"/>
        <v>281.91200000000003</v>
      </c>
      <c r="CG492" s="1"/>
      <c r="CH492" s="1"/>
      <c r="CI492" s="1"/>
      <c r="CJ492" s="1"/>
      <c r="CK492" s="1"/>
      <c r="CL492" s="1">
        <f t="shared" si="120"/>
        <v>48900</v>
      </c>
      <c r="CM492" s="1">
        <v>0</v>
      </c>
      <c r="CN492" s="1">
        <v>0</v>
      </c>
    </row>
    <row r="493" spans="1:92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>
        <f t="shared" si="122"/>
        <v>24525</v>
      </c>
      <c r="AR493" s="1">
        <f t="shared" si="124"/>
        <v>3433.035</v>
      </c>
      <c r="AS493" s="1">
        <f t="shared" si="125"/>
        <v>5679.145</v>
      </c>
      <c r="AT493" s="1">
        <f t="shared" si="126"/>
        <v>6394.145</v>
      </c>
      <c r="BB493" s="1"/>
      <c r="BC493" s="1"/>
      <c r="BD493" s="1"/>
      <c r="BE493" s="1"/>
      <c r="BF493" s="1"/>
      <c r="BG493" s="1">
        <f t="shared" si="123"/>
        <v>24525</v>
      </c>
      <c r="BH493" s="1">
        <f t="shared" si="116"/>
        <v>2523.773</v>
      </c>
      <c r="BI493" s="1">
        <f t="shared" si="117"/>
        <v>4480.831</v>
      </c>
      <c r="BJ493" s="1">
        <f t="shared" si="118"/>
        <v>5195.831</v>
      </c>
      <c r="BR493" s="1"/>
      <c r="BS493" s="1"/>
      <c r="BT493" s="1"/>
      <c r="BU493" s="1"/>
      <c r="BV493" s="1"/>
      <c r="BW493" s="1">
        <f t="shared" si="121"/>
        <v>49000</v>
      </c>
      <c r="BX493" s="1">
        <v>0</v>
      </c>
      <c r="BY493" s="1">
        <f t="shared" si="119"/>
        <v>271.09199999999987</v>
      </c>
      <c r="CG493" s="1"/>
      <c r="CH493" s="1"/>
      <c r="CI493" s="1"/>
      <c r="CJ493" s="1"/>
      <c r="CK493" s="1"/>
      <c r="CL493" s="1">
        <f t="shared" si="120"/>
        <v>49000</v>
      </c>
      <c r="CM493" s="1">
        <v>0</v>
      </c>
      <c r="CN493" s="1">
        <v>0</v>
      </c>
    </row>
    <row r="494" spans="1:92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>
        <f t="shared" si="122"/>
        <v>24575</v>
      </c>
      <c r="AR494" s="1">
        <f t="shared" si="124"/>
        <v>3425.045</v>
      </c>
      <c r="AS494" s="1">
        <f t="shared" si="125"/>
        <v>5668.615</v>
      </c>
      <c r="AT494" s="1">
        <f t="shared" si="126"/>
        <v>6383.615</v>
      </c>
      <c r="BB494" s="1"/>
      <c r="BC494" s="1"/>
      <c r="BD494" s="1"/>
      <c r="BE494" s="1"/>
      <c r="BF494" s="1"/>
      <c r="BG494" s="1">
        <f t="shared" si="123"/>
        <v>24575</v>
      </c>
      <c r="BH494" s="1">
        <f t="shared" si="116"/>
        <v>2515.783</v>
      </c>
      <c r="BI494" s="1">
        <f t="shared" si="117"/>
        <v>4470.3009999999995</v>
      </c>
      <c r="BJ494" s="1">
        <f t="shared" si="118"/>
        <v>5185.3009999999995</v>
      </c>
      <c r="BR494" s="1"/>
      <c r="BS494" s="1"/>
      <c r="BT494" s="1"/>
      <c r="BU494" s="1"/>
      <c r="BV494" s="1"/>
      <c r="BW494" s="1">
        <f t="shared" si="121"/>
        <v>49100</v>
      </c>
      <c r="BX494" s="1">
        <v>0</v>
      </c>
      <c r="BY494" s="1">
        <f t="shared" si="119"/>
        <v>260.27199999999993</v>
      </c>
      <c r="CG494" s="1"/>
      <c r="CH494" s="1"/>
      <c r="CI494" s="1"/>
      <c r="CJ494" s="1"/>
      <c r="CK494" s="1"/>
      <c r="CL494" s="1">
        <f t="shared" si="120"/>
        <v>49100</v>
      </c>
      <c r="CM494" s="1">
        <v>0</v>
      </c>
      <c r="CN494" s="1">
        <v>0</v>
      </c>
    </row>
    <row r="495" spans="1:92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>
        <f t="shared" si="122"/>
        <v>24625</v>
      </c>
      <c r="AR495" s="1">
        <f t="shared" si="124"/>
        <v>3417.055</v>
      </c>
      <c r="AS495" s="1">
        <f t="shared" si="125"/>
        <v>5658.085</v>
      </c>
      <c r="AT495" s="1">
        <f t="shared" si="126"/>
        <v>6373.085</v>
      </c>
      <c r="BB495" s="1"/>
      <c r="BC495" s="1"/>
      <c r="BD495" s="1"/>
      <c r="BE495" s="1"/>
      <c r="BF495" s="1"/>
      <c r="BG495" s="1">
        <f t="shared" si="123"/>
        <v>24625</v>
      </c>
      <c r="BH495" s="1">
        <f t="shared" si="116"/>
        <v>2507.793</v>
      </c>
      <c r="BI495" s="1">
        <f t="shared" si="117"/>
        <v>4459.771</v>
      </c>
      <c r="BJ495" s="1">
        <f t="shared" si="118"/>
        <v>5174.771</v>
      </c>
      <c r="BR495" s="1"/>
      <c r="BS495" s="1"/>
      <c r="BT495" s="1"/>
      <c r="BU495" s="1"/>
      <c r="BV495" s="1"/>
      <c r="BW495" s="1">
        <f t="shared" si="121"/>
        <v>49200</v>
      </c>
      <c r="BX495" s="1">
        <v>0</v>
      </c>
      <c r="BY495" s="1">
        <f t="shared" si="119"/>
        <v>249.452</v>
      </c>
      <c r="CG495" s="1"/>
      <c r="CH495" s="1"/>
      <c r="CI495" s="1"/>
      <c r="CJ495" s="1"/>
      <c r="CK495" s="1"/>
      <c r="CL495" s="1">
        <f t="shared" si="120"/>
        <v>49200</v>
      </c>
      <c r="CM495" s="1">
        <v>0</v>
      </c>
      <c r="CN495" s="1">
        <v>0</v>
      </c>
    </row>
    <row r="496" spans="1:92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>
        <f t="shared" si="122"/>
        <v>24675</v>
      </c>
      <c r="AR496" s="1">
        <f t="shared" si="124"/>
        <v>3409.065</v>
      </c>
      <c r="AS496" s="1">
        <f t="shared" si="125"/>
        <v>5647.555</v>
      </c>
      <c r="AT496" s="1">
        <f t="shared" si="126"/>
        <v>6362.555</v>
      </c>
      <c r="BB496" s="1"/>
      <c r="BC496" s="1"/>
      <c r="BD496" s="1"/>
      <c r="BE496" s="1"/>
      <c r="BF496" s="1"/>
      <c r="BG496" s="1">
        <f t="shared" si="123"/>
        <v>24675</v>
      </c>
      <c r="BH496" s="1">
        <f t="shared" si="116"/>
        <v>2499.803</v>
      </c>
      <c r="BI496" s="1">
        <f t="shared" si="117"/>
        <v>4449.241</v>
      </c>
      <c r="BJ496" s="1">
        <f t="shared" si="118"/>
        <v>5164.241</v>
      </c>
      <c r="BR496" s="1"/>
      <c r="BS496" s="1"/>
      <c r="BT496" s="1"/>
      <c r="BU496" s="1"/>
      <c r="BV496" s="1"/>
      <c r="BW496" s="1">
        <f t="shared" si="121"/>
        <v>49300</v>
      </c>
      <c r="BX496" s="1">
        <v>0</v>
      </c>
      <c r="BY496" s="1">
        <f t="shared" si="119"/>
        <v>238.63199999999983</v>
      </c>
      <c r="CG496" s="1"/>
      <c r="CH496" s="1"/>
      <c r="CI496" s="1"/>
      <c r="CJ496" s="1"/>
      <c r="CK496" s="1"/>
      <c r="CL496" s="1">
        <f t="shared" si="120"/>
        <v>49300</v>
      </c>
      <c r="CM496" s="1">
        <v>0</v>
      </c>
      <c r="CN496" s="1">
        <v>0</v>
      </c>
    </row>
    <row r="497" spans="1:92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>
        <f t="shared" si="122"/>
        <v>24725</v>
      </c>
      <c r="AR497" s="1">
        <f t="shared" si="124"/>
        <v>3401.075</v>
      </c>
      <c r="AS497" s="1">
        <f t="shared" si="125"/>
        <v>5637.025</v>
      </c>
      <c r="AT497" s="1">
        <f t="shared" si="126"/>
        <v>6352.025</v>
      </c>
      <c r="BB497" s="1"/>
      <c r="BC497" s="1"/>
      <c r="BD497" s="1"/>
      <c r="BE497" s="1"/>
      <c r="BF497" s="1"/>
      <c r="BG497" s="1">
        <f t="shared" si="123"/>
        <v>24725</v>
      </c>
      <c r="BH497" s="1">
        <f t="shared" si="116"/>
        <v>2491.813</v>
      </c>
      <c r="BI497" s="1">
        <f t="shared" si="117"/>
        <v>4438.711</v>
      </c>
      <c r="BJ497" s="1">
        <f t="shared" si="118"/>
        <v>5153.711</v>
      </c>
      <c r="BR497" s="1"/>
      <c r="BS497" s="1"/>
      <c r="BT497" s="1"/>
      <c r="BU497" s="1"/>
      <c r="BV497" s="1"/>
      <c r="BW497" s="1">
        <f t="shared" si="121"/>
        <v>49400</v>
      </c>
      <c r="BX497" s="1">
        <v>0</v>
      </c>
      <c r="BY497" s="1">
        <f t="shared" si="119"/>
        <v>227.8119999999999</v>
      </c>
      <c r="CG497" s="1"/>
      <c r="CH497" s="1"/>
      <c r="CI497" s="1"/>
      <c r="CJ497" s="1"/>
      <c r="CK497" s="1"/>
      <c r="CL497" s="1">
        <f t="shared" si="120"/>
        <v>49400</v>
      </c>
      <c r="CM497" s="1">
        <v>0</v>
      </c>
      <c r="CN497" s="1">
        <v>0</v>
      </c>
    </row>
    <row r="498" spans="1:92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>
        <f t="shared" si="122"/>
        <v>24775</v>
      </c>
      <c r="AR498" s="1">
        <f t="shared" si="124"/>
        <v>3393.085</v>
      </c>
      <c r="AS498" s="1">
        <f t="shared" si="125"/>
        <v>5626.495</v>
      </c>
      <c r="AT498" s="1">
        <f t="shared" si="126"/>
        <v>6341.495</v>
      </c>
      <c r="BB498" s="1"/>
      <c r="BC498" s="1"/>
      <c r="BD498" s="1"/>
      <c r="BE498" s="1"/>
      <c r="BF498" s="1"/>
      <c r="BG498" s="1">
        <f t="shared" si="123"/>
        <v>24775</v>
      </c>
      <c r="BH498" s="1">
        <f t="shared" si="116"/>
        <v>2483.823</v>
      </c>
      <c r="BI498" s="1">
        <f t="shared" si="117"/>
        <v>4428.1810000000005</v>
      </c>
      <c r="BJ498" s="1">
        <f t="shared" si="118"/>
        <v>5143.1810000000005</v>
      </c>
      <c r="BR498" s="1"/>
      <c r="BS498" s="1"/>
      <c r="BT498" s="1"/>
      <c r="BU498" s="1"/>
      <c r="BV498" s="1"/>
      <c r="BW498" s="1">
        <f t="shared" si="121"/>
        <v>49500</v>
      </c>
      <c r="BX498" s="1">
        <v>0</v>
      </c>
      <c r="BY498" s="1">
        <f t="shared" si="119"/>
        <v>216.99199999999996</v>
      </c>
      <c r="CG498" s="1"/>
      <c r="CH498" s="1"/>
      <c r="CI498" s="1"/>
      <c r="CJ498" s="1"/>
      <c r="CK498" s="1"/>
      <c r="CL498" s="1">
        <f t="shared" si="120"/>
        <v>49500</v>
      </c>
      <c r="CM498" s="1">
        <v>0</v>
      </c>
      <c r="CN498" s="1">
        <v>0</v>
      </c>
    </row>
    <row r="499" spans="1:92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>
        <f t="shared" si="122"/>
        <v>24825</v>
      </c>
      <c r="AR499" s="1">
        <f t="shared" si="124"/>
        <v>3385.095</v>
      </c>
      <c r="AS499" s="1">
        <f t="shared" si="125"/>
        <v>5615.965</v>
      </c>
      <c r="AT499" s="1">
        <f t="shared" si="126"/>
        <v>6330.965</v>
      </c>
      <c r="BB499" s="1"/>
      <c r="BC499" s="1"/>
      <c r="BD499" s="1"/>
      <c r="BE499" s="1"/>
      <c r="BF499" s="1"/>
      <c r="BG499" s="1">
        <f t="shared" si="123"/>
        <v>24825</v>
      </c>
      <c r="BH499" s="1">
        <f t="shared" si="116"/>
        <v>2475.833</v>
      </c>
      <c r="BI499" s="1">
        <f t="shared" si="117"/>
        <v>4417.651</v>
      </c>
      <c r="BJ499" s="1">
        <f t="shared" si="118"/>
        <v>5132.651</v>
      </c>
      <c r="BR499" s="1"/>
      <c r="BS499" s="1"/>
      <c r="BT499" s="1"/>
      <c r="BU499" s="1"/>
      <c r="BV499" s="1"/>
      <c r="BW499" s="1">
        <f t="shared" si="121"/>
        <v>49600</v>
      </c>
      <c r="BX499" s="1">
        <v>0</v>
      </c>
      <c r="BY499" s="1">
        <f t="shared" si="119"/>
        <v>206.17200000000003</v>
      </c>
      <c r="CG499" s="1"/>
      <c r="CH499" s="1"/>
      <c r="CI499" s="1"/>
      <c r="CJ499" s="1"/>
      <c r="CK499" s="1"/>
      <c r="CL499" s="1">
        <f t="shared" si="120"/>
        <v>49600</v>
      </c>
      <c r="CM499" s="1">
        <v>0</v>
      </c>
      <c r="CN499" s="1">
        <v>0</v>
      </c>
    </row>
    <row r="500" spans="1:92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>
        <f t="shared" si="122"/>
        <v>24875</v>
      </c>
      <c r="AR500" s="1">
        <f t="shared" si="124"/>
        <v>3377.105</v>
      </c>
      <c r="AS500" s="1">
        <f t="shared" si="125"/>
        <v>5605.435</v>
      </c>
      <c r="AT500" s="1">
        <f t="shared" si="126"/>
        <v>6320.435</v>
      </c>
      <c r="BB500" s="1"/>
      <c r="BC500" s="1"/>
      <c r="BD500" s="1"/>
      <c r="BE500" s="1"/>
      <c r="BF500" s="1"/>
      <c r="BG500" s="1">
        <f t="shared" si="123"/>
        <v>24875</v>
      </c>
      <c r="BH500" s="1">
        <f t="shared" si="116"/>
        <v>2467.843</v>
      </c>
      <c r="BI500" s="1">
        <f t="shared" si="117"/>
        <v>4407.121</v>
      </c>
      <c r="BJ500" s="1">
        <f t="shared" si="118"/>
        <v>5122.121</v>
      </c>
      <c r="BR500" s="1"/>
      <c r="BS500" s="1"/>
      <c r="BT500" s="1"/>
      <c r="BU500" s="1"/>
      <c r="BV500" s="1"/>
      <c r="BW500" s="1">
        <f t="shared" si="121"/>
        <v>49700</v>
      </c>
      <c r="BX500" s="1">
        <v>0</v>
      </c>
      <c r="BY500" s="1">
        <f t="shared" si="119"/>
        <v>195.35199999999986</v>
      </c>
      <c r="CG500" s="1"/>
      <c r="CH500" s="1"/>
      <c r="CI500" s="1"/>
      <c r="CJ500" s="1"/>
      <c r="CK500" s="1"/>
      <c r="CL500" s="1">
        <f t="shared" si="120"/>
        <v>49700</v>
      </c>
      <c r="CM500" s="1">
        <v>0</v>
      </c>
      <c r="CN500" s="1">
        <v>0</v>
      </c>
    </row>
    <row r="501" spans="1:92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>
        <f t="shared" si="122"/>
        <v>24925</v>
      </c>
      <c r="AR501" s="1">
        <f t="shared" si="124"/>
        <v>3369.115</v>
      </c>
      <c r="AS501" s="1">
        <f t="shared" si="125"/>
        <v>5594.905</v>
      </c>
      <c r="AT501" s="1">
        <f t="shared" si="126"/>
        <v>6309.905</v>
      </c>
      <c r="BB501" s="1"/>
      <c r="BC501" s="1"/>
      <c r="BD501" s="1"/>
      <c r="BE501" s="1"/>
      <c r="BF501" s="1"/>
      <c r="BG501" s="1">
        <f t="shared" si="123"/>
        <v>24925</v>
      </c>
      <c r="BH501" s="1">
        <f t="shared" si="116"/>
        <v>2459.853</v>
      </c>
      <c r="BI501" s="1">
        <f t="shared" si="117"/>
        <v>4396.591</v>
      </c>
      <c r="BJ501" s="1">
        <f t="shared" si="118"/>
        <v>5111.591</v>
      </c>
      <c r="BR501" s="1"/>
      <c r="BS501" s="1"/>
      <c r="BT501" s="1"/>
      <c r="BU501" s="1"/>
      <c r="BV501" s="1"/>
      <c r="BW501" s="1">
        <f t="shared" si="121"/>
        <v>49800</v>
      </c>
      <c r="BX501" s="1">
        <v>0</v>
      </c>
      <c r="BY501" s="1">
        <f t="shared" si="119"/>
        <v>184.53199999999993</v>
      </c>
      <c r="CG501" s="1"/>
      <c r="CH501" s="1"/>
      <c r="CI501" s="1"/>
      <c r="CJ501" s="1"/>
      <c r="CK501" s="1"/>
      <c r="CL501" s="1">
        <f t="shared" si="120"/>
        <v>49800</v>
      </c>
      <c r="CM501" s="1">
        <v>0</v>
      </c>
      <c r="CN501" s="1">
        <v>0</v>
      </c>
    </row>
    <row r="502" spans="1:92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>
        <f t="shared" si="122"/>
        <v>24975</v>
      </c>
      <c r="AR502" s="1">
        <f t="shared" si="124"/>
        <v>3361.125</v>
      </c>
      <c r="AS502" s="1">
        <f t="shared" si="125"/>
        <v>5584.375</v>
      </c>
      <c r="AT502" s="1">
        <f t="shared" si="126"/>
        <v>6299.375</v>
      </c>
      <c r="BB502" s="1"/>
      <c r="BC502" s="1"/>
      <c r="BD502" s="1"/>
      <c r="BE502" s="1"/>
      <c r="BF502" s="1"/>
      <c r="BG502" s="1">
        <f t="shared" si="123"/>
        <v>24975</v>
      </c>
      <c r="BH502" s="1">
        <f t="shared" si="116"/>
        <v>2451.8630000000003</v>
      </c>
      <c r="BI502" s="1">
        <f t="shared" si="117"/>
        <v>4386.061</v>
      </c>
      <c r="BJ502" s="1">
        <f t="shared" si="118"/>
        <v>5101.061</v>
      </c>
      <c r="BR502" s="1"/>
      <c r="BS502" s="1"/>
      <c r="BT502" s="1"/>
      <c r="BU502" s="1"/>
      <c r="BV502" s="1"/>
      <c r="BW502" s="1">
        <f t="shared" si="121"/>
        <v>49900</v>
      </c>
      <c r="BX502" s="1">
        <v>0</v>
      </c>
      <c r="BY502" s="1">
        <f t="shared" si="119"/>
        <v>173.712</v>
      </c>
      <c r="CG502" s="1"/>
      <c r="CH502" s="1"/>
      <c r="CI502" s="1"/>
      <c r="CJ502" s="1"/>
      <c r="CK502" s="1"/>
      <c r="CL502" s="1">
        <f t="shared" si="120"/>
        <v>49900</v>
      </c>
      <c r="CM502" s="1">
        <v>0</v>
      </c>
      <c r="CN502" s="1">
        <v>0</v>
      </c>
    </row>
    <row r="503" spans="1:92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>
        <f t="shared" si="122"/>
        <v>25025</v>
      </c>
      <c r="AR503" s="1">
        <f t="shared" si="124"/>
        <v>3353.135</v>
      </c>
      <c r="AS503" s="1">
        <f t="shared" si="125"/>
        <v>5573.845</v>
      </c>
      <c r="AT503" s="1">
        <f t="shared" si="126"/>
        <v>6288.845</v>
      </c>
      <c r="BB503" s="1"/>
      <c r="BC503" s="1"/>
      <c r="BD503" s="1"/>
      <c r="BE503" s="1"/>
      <c r="BF503" s="1"/>
      <c r="BG503" s="1">
        <f t="shared" si="123"/>
        <v>25025</v>
      </c>
      <c r="BH503" s="1">
        <f t="shared" si="116"/>
        <v>2443.873</v>
      </c>
      <c r="BI503" s="1">
        <f t="shared" si="117"/>
        <v>4375.531</v>
      </c>
      <c r="BJ503" s="1">
        <f t="shared" si="118"/>
        <v>5090.531</v>
      </c>
      <c r="BR503" s="1"/>
      <c r="BS503" s="1"/>
      <c r="BT503" s="1"/>
      <c r="BU503" s="1"/>
      <c r="BV503" s="1"/>
      <c r="BW503" s="1">
        <f t="shared" si="121"/>
        <v>50000</v>
      </c>
      <c r="BX503" s="1">
        <v>0</v>
      </c>
      <c r="BY503" s="1">
        <f t="shared" si="119"/>
        <v>162.89199999999983</v>
      </c>
      <c r="CG503" s="1"/>
      <c r="CH503" s="1"/>
      <c r="CI503" s="1"/>
      <c r="CJ503" s="1"/>
      <c r="CK503" s="1"/>
      <c r="CL503" s="1">
        <f t="shared" si="120"/>
        <v>50000</v>
      </c>
      <c r="CM503" s="1">
        <v>0</v>
      </c>
      <c r="CN503" s="1">
        <v>0</v>
      </c>
    </row>
    <row r="504" spans="1:92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>
        <f t="shared" si="122"/>
        <v>25075</v>
      </c>
      <c r="AR504" s="1">
        <f t="shared" si="124"/>
        <v>3345.145</v>
      </c>
      <c r="AS504" s="1">
        <f t="shared" si="125"/>
        <v>5563.315</v>
      </c>
      <c r="AT504" s="1">
        <f t="shared" si="126"/>
        <v>6278.315</v>
      </c>
      <c r="BB504" s="1"/>
      <c r="BC504" s="1"/>
      <c r="BD504" s="1"/>
      <c r="BE504" s="1"/>
      <c r="BF504" s="1"/>
      <c r="BG504" s="1">
        <f t="shared" si="123"/>
        <v>25075</v>
      </c>
      <c r="BH504" s="1">
        <f t="shared" si="116"/>
        <v>2435.883</v>
      </c>
      <c r="BI504" s="1">
        <f t="shared" si="117"/>
        <v>4365.001</v>
      </c>
      <c r="BJ504" s="1">
        <f t="shared" si="118"/>
        <v>5080.001</v>
      </c>
      <c r="BR504" s="1"/>
      <c r="BS504" s="1"/>
      <c r="BT504" s="1"/>
      <c r="BU504" s="1"/>
      <c r="BV504" s="1"/>
      <c r="BW504" s="1">
        <f t="shared" si="121"/>
        <v>50100</v>
      </c>
      <c r="BX504" s="1">
        <v>0</v>
      </c>
      <c r="BY504" s="1">
        <f t="shared" si="119"/>
        <v>152.0719999999999</v>
      </c>
      <c r="CG504" s="1"/>
      <c r="CH504" s="1"/>
      <c r="CI504" s="1"/>
      <c r="CJ504" s="1"/>
      <c r="CK504" s="1"/>
      <c r="CL504" s="1">
        <f t="shared" si="120"/>
        <v>50100</v>
      </c>
      <c r="CM504" s="1">
        <v>0</v>
      </c>
      <c r="CN504" s="1">
        <v>0</v>
      </c>
    </row>
    <row r="505" spans="1:92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>
        <f t="shared" si="122"/>
        <v>25125</v>
      </c>
      <c r="AR505" s="1">
        <f t="shared" si="124"/>
        <v>3337.155</v>
      </c>
      <c r="AS505" s="1">
        <f t="shared" si="125"/>
        <v>5552.785</v>
      </c>
      <c r="AT505" s="1">
        <f t="shared" si="126"/>
        <v>6267.785</v>
      </c>
      <c r="BB505" s="1"/>
      <c r="BC505" s="1"/>
      <c r="BD505" s="1"/>
      <c r="BE505" s="1"/>
      <c r="BF505" s="1"/>
      <c r="BG505" s="1">
        <f t="shared" si="123"/>
        <v>25125</v>
      </c>
      <c r="BH505" s="1">
        <f aca="true" t="shared" si="127" ref="BH505:BH568">3461-((BG505-18660)*0.1598)</f>
        <v>2427.893</v>
      </c>
      <c r="BI505" s="1">
        <f aca="true" t="shared" si="128" ref="BI505:BI568">5716-((BG505-18660)*0.2106)</f>
        <v>4354.471</v>
      </c>
      <c r="BJ505" s="1">
        <f aca="true" t="shared" si="129" ref="BJ505:BJ568">6431-((BG505-18660)*0.2106)</f>
        <v>5069.471</v>
      </c>
      <c r="BR505" s="1"/>
      <c r="BS505" s="1"/>
      <c r="BT505" s="1"/>
      <c r="BU505" s="1"/>
      <c r="BV505" s="1"/>
      <c r="BW505" s="1">
        <f t="shared" si="121"/>
        <v>50200</v>
      </c>
      <c r="BX505" s="1">
        <v>0</v>
      </c>
      <c r="BY505" s="1">
        <f t="shared" si="119"/>
        <v>141.25199999999995</v>
      </c>
      <c r="CG505" s="1"/>
      <c r="CH505" s="1"/>
      <c r="CI505" s="1"/>
      <c r="CJ505" s="1"/>
      <c r="CK505" s="1"/>
      <c r="CL505" s="1">
        <f t="shared" si="120"/>
        <v>50200</v>
      </c>
      <c r="CM505" s="1">
        <v>0</v>
      </c>
      <c r="CN505" s="1">
        <v>0</v>
      </c>
    </row>
    <row r="506" spans="1:92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>
        <f t="shared" si="122"/>
        <v>25175</v>
      </c>
      <c r="AR506" s="1">
        <f t="shared" si="124"/>
        <v>3329.165</v>
      </c>
      <c r="AS506" s="1">
        <f t="shared" si="125"/>
        <v>5542.255</v>
      </c>
      <c r="AT506" s="1">
        <f t="shared" si="126"/>
        <v>6257.255</v>
      </c>
      <c r="BB506" s="1"/>
      <c r="BC506" s="1"/>
      <c r="BD506" s="1"/>
      <c r="BE506" s="1"/>
      <c r="BF506" s="1"/>
      <c r="BG506" s="1">
        <f t="shared" si="123"/>
        <v>25175</v>
      </c>
      <c r="BH506" s="1">
        <f t="shared" si="127"/>
        <v>2419.9030000000002</v>
      </c>
      <c r="BI506" s="1">
        <f t="shared" si="128"/>
        <v>4343.941</v>
      </c>
      <c r="BJ506" s="1">
        <f t="shared" si="129"/>
        <v>5058.941</v>
      </c>
      <c r="BR506" s="1"/>
      <c r="BS506" s="1"/>
      <c r="BT506" s="1"/>
      <c r="BU506" s="1"/>
      <c r="BV506" s="1"/>
      <c r="BW506" s="1">
        <f t="shared" si="121"/>
        <v>50300</v>
      </c>
      <c r="BX506" s="1">
        <v>0</v>
      </c>
      <c r="BY506" s="1">
        <f t="shared" si="119"/>
        <v>130.43200000000002</v>
      </c>
      <c r="CG506" s="1"/>
      <c r="CH506" s="1"/>
      <c r="CI506" s="1"/>
      <c r="CJ506" s="1"/>
      <c r="CK506" s="1"/>
      <c r="CL506" s="1">
        <f t="shared" si="120"/>
        <v>50300</v>
      </c>
      <c r="CM506" s="1">
        <v>0</v>
      </c>
      <c r="CN506" s="1">
        <v>0</v>
      </c>
    </row>
    <row r="507" spans="1:92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>
        <f t="shared" si="122"/>
        <v>25225</v>
      </c>
      <c r="AR507" s="1">
        <f t="shared" si="124"/>
        <v>3321.175</v>
      </c>
      <c r="AS507" s="1">
        <f t="shared" si="125"/>
        <v>5531.725</v>
      </c>
      <c r="AT507" s="1">
        <f t="shared" si="126"/>
        <v>6246.725</v>
      </c>
      <c r="BB507" s="1"/>
      <c r="BC507" s="1"/>
      <c r="BD507" s="1"/>
      <c r="BE507" s="1"/>
      <c r="BF507" s="1"/>
      <c r="BG507" s="1">
        <f t="shared" si="123"/>
        <v>25225</v>
      </c>
      <c r="BH507" s="1">
        <f t="shared" si="127"/>
        <v>2411.913</v>
      </c>
      <c r="BI507" s="1">
        <f t="shared" si="128"/>
        <v>4333.411</v>
      </c>
      <c r="BJ507" s="1">
        <f t="shared" si="129"/>
        <v>5048.411</v>
      </c>
      <c r="BR507" s="1"/>
      <c r="BS507" s="1"/>
      <c r="BT507" s="1"/>
      <c r="BU507" s="1"/>
      <c r="BV507" s="1"/>
      <c r="BW507" s="1">
        <f t="shared" si="121"/>
        <v>50400</v>
      </c>
      <c r="BX507" s="1">
        <v>0</v>
      </c>
      <c r="BY507" s="1">
        <f t="shared" si="119"/>
        <v>119.61199999999985</v>
      </c>
      <c r="CG507" s="1"/>
      <c r="CH507" s="1"/>
      <c r="CI507" s="1"/>
      <c r="CJ507" s="1"/>
      <c r="CK507" s="1"/>
      <c r="CL507" s="1">
        <f t="shared" si="120"/>
        <v>50400</v>
      </c>
      <c r="CM507" s="1">
        <v>0</v>
      </c>
      <c r="CN507" s="1">
        <v>0</v>
      </c>
    </row>
    <row r="508" spans="1:92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>
        <f t="shared" si="122"/>
        <v>25275</v>
      </c>
      <c r="AR508" s="1">
        <f t="shared" si="124"/>
        <v>3313.185</v>
      </c>
      <c r="AS508" s="1">
        <f t="shared" si="125"/>
        <v>5521.195</v>
      </c>
      <c r="AT508" s="1">
        <f t="shared" si="126"/>
        <v>6236.195</v>
      </c>
      <c r="BB508" s="1"/>
      <c r="BC508" s="1"/>
      <c r="BD508" s="1"/>
      <c r="BE508" s="1"/>
      <c r="BF508" s="1"/>
      <c r="BG508" s="1">
        <f t="shared" si="123"/>
        <v>25275</v>
      </c>
      <c r="BH508" s="1">
        <f t="shared" si="127"/>
        <v>2403.923</v>
      </c>
      <c r="BI508" s="1">
        <f t="shared" si="128"/>
        <v>4322.880999999999</v>
      </c>
      <c r="BJ508" s="1">
        <f t="shared" si="129"/>
        <v>5037.880999999999</v>
      </c>
      <c r="BR508" s="1"/>
      <c r="BS508" s="1"/>
      <c r="BT508" s="1"/>
      <c r="BU508" s="1"/>
      <c r="BV508" s="1"/>
      <c r="BW508" s="1">
        <f t="shared" si="121"/>
        <v>50500</v>
      </c>
      <c r="BX508" s="1">
        <v>0</v>
      </c>
      <c r="BY508" s="1">
        <f t="shared" si="119"/>
        <v>108.79199999999992</v>
      </c>
      <c r="CG508" s="1"/>
      <c r="CH508" s="1"/>
      <c r="CI508" s="1"/>
      <c r="CJ508" s="1"/>
      <c r="CK508" s="1"/>
      <c r="CL508" s="1">
        <f t="shared" si="120"/>
        <v>50500</v>
      </c>
      <c r="CM508" s="1">
        <v>0</v>
      </c>
      <c r="CN508" s="1">
        <v>0</v>
      </c>
    </row>
    <row r="509" spans="1:92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>
        <f t="shared" si="122"/>
        <v>25325</v>
      </c>
      <c r="AR509" s="1">
        <f t="shared" si="124"/>
        <v>3305.195</v>
      </c>
      <c r="AS509" s="1">
        <f t="shared" si="125"/>
        <v>5510.665</v>
      </c>
      <c r="AT509" s="1">
        <f t="shared" si="126"/>
        <v>6225.665</v>
      </c>
      <c r="BB509" s="1"/>
      <c r="BC509" s="1"/>
      <c r="BD509" s="1"/>
      <c r="BE509" s="1"/>
      <c r="BF509" s="1"/>
      <c r="BG509" s="1">
        <f t="shared" si="123"/>
        <v>25325</v>
      </c>
      <c r="BH509" s="1">
        <f t="shared" si="127"/>
        <v>2395.933</v>
      </c>
      <c r="BI509" s="1">
        <f t="shared" si="128"/>
        <v>4312.351</v>
      </c>
      <c r="BJ509" s="1">
        <f t="shared" si="129"/>
        <v>5027.351</v>
      </c>
      <c r="BR509" s="1"/>
      <c r="BS509" s="1"/>
      <c r="BT509" s="1"/>
      <c r="BU509" s="1"/>
      <c r="BV509" s="1"/>
      <c r="BW509" s="1">
        <f t="shared" si="121"/>
        <v>50600</v>
      </c>
      <c r="BX509" s="1">
        <v>0</v>
      </c>
      <c r="BY509" s="1">
        <f t="shared" si="119"/>
        <v>97.97199999999998</v>
      </c>
      <c r="CG509" s="1"/>
      <c r="CH509" s="1"/>
      <c r="CI509" s="1"/>
      <c r="CJ509" s="1"/>
      <c r="CK509" s="1"/>
      <c r="CL509" s="1">
        <f t="shared" si="120"/>
        <v>50600</v>
      </c>
      <c r="CM509" s="1">
        <v>0</v>
      </c>
      <c r="CN509" s="1">
        <v>0</v>
      </c>
    </row>
    <row r="510" spans="1:92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>
        <f t="shared" si="122"/>
        <v>25375</v>
      </c>
      <c r="AR510" s="1">
        <f t="shared" si="124"/>
        <v>3297.205</v>
      </c>
      <c r="AS510" s="1">
        <f t="shared" si="125"/>
        <v>5500.135</v>
      </c>
      <c r="AT510" s="1">
        <f t="shared" si="126"/>
        <v>6215.135</v>
      </c>
      <c r="BB510" s="1"/>
      <c r="BC510" s="1"/>
      <c r="BD510" s="1"/>
      <c r="BE510" s="1"/>
      <c r="BF510" s="1"/>
      <c r="BG510" s="1">
        <f t="shared" si="123"/>
        <v>25375</v>
      </c>
      <c r="BH510" s="1">
        <f t="shared" si="127"/>
        <v>2387.943</v>
      </c>
      <c r="BI510" s="1">
        <f t="shared" si="128"/>
        <v>4301.821</v>
      </c>
      <c r="BJ510" s="1">
        <f t="shared" si="129"/>
        <v>5016.821</v>
      </c>
      <c r="BR510" s="1"/>
      <c r="BS510" s="1"/>
      <c r="BT510" s="1"/>
      <c r="BU510" s="1"/>
      <c r="BV510" s="1"/>
      <c r="BW510" s="1">
        <f t="shared" si="121"/>
        <v>50700</v>
      </c>
      <c r="BX510" s="1">
        <v>0</v>
      </c>
      <c r="BY510" s="1">
        <f t="shared" si="119"/>
        <v>87.15199999999982</v>
      </c>
      <c r="CG510" s="1"/>
      <c r="CH510" s="1"/>
      <c r="CI510" s="1"/>
      <c r="CJ510" s="1"/>
      <c r="CK510" s="1"/>
      <c r="CL510" s="1">
        <f t="shared" si="120"/>
        <v>50700</v>
      </c>
      <c r="CM510" s="1">
        <v>0</v>
      </c>
      <c r="CN510" s="1">
        <v>0</v>
      </c>
    </row>
    <row r="511" spans="1:92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>
        <f t="shared" si="122"/>
        <v>25425</v>
      </c>
      <c r="AR511" s="1">
        <f t="shared" si="124"/>
        <v>3289.215</v>
      </c>
      <c r="AS511" s="1">
        <f t="shared" si="125"/>
        <v>5489.605</v>
      </c>
      <c r="AT511" s="1">
        <f t="shared" si="126"/>
        <v>6204.605</v>
      </c>
      <c r="BB511" s="1"/>
      <c r="BC511" s="1"/>
      <c r="BD511" s="1"/>
      <c r="BE511" s="1"/>
      <c r="BF511" s="1"/>
      <c r="BG511" s="1">
        <f t="shared" si="123"/>
        <v>25425</v>
      </c>
      <c r="BH511" s="1">
        <f t="shared" si="127"/>
        <v>2379.953</v>
      </c>
      <c r="BI511" s="1">
        <f t="shared" si="128"/>
        <v>4291.291</v>
      </c>
      <c r="BJ511" s="1">
        <f t="shared" si="129"/>
        <v>5006.291</v>
      </c>
      <c r="BR511" s="1"/>
      <c r="BS511" s="1"/>
      <c r="BT511" s="1"/>
      <c r="BU511" s="1"/>
      <c r="BV511" s="1"/>
      <c r="BW511" s="1">
        <f t="shared" si="121"/>
        <v>50800</v>
      </c>
      <c r="BX511" s="1">
        <v>0</v>
      </c>
      <c r="BY511" s="1">
        <f t="shared" si="119"/>
        <v>76.33199999999988</v>
      </c>
      <c r="CG511" s="1"/>
      <c r="CH511" s="1"/>
      <c r="CI511" s="1"/>
      <c r="CJ511" s="1"/>
      <c r="CK511" s="1"/>
      <c r="CL511" s="1">
        <f t="shared" si="120"/>
        <v>50800</v>
      </c>
      <c r="CM511" s="1">
        <v>0</v>
      </c>
      <c r="CN511" s="1">
        <v>0</v>
      </c>
    </row>
    <row r="512" spans="1:92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>
        <f t="shared" si="122"/>
        <v>25475</v>
      </c>
      <c r="AR512" s="1">
        <f t="shared" si="124"/>
        <v>3281.225</v>
      </c>
      <c r="AS512" s="1">
        <f t="shared" si="125"/>
        <v>5479.075</v>
      </c>
      <c r="AT512" s="1">
        <f t="shared" si="126"/>
        <v>6194.075</v>
      </c>
      <c r="BB512" s="1"/>
      <c r="BC512" s="1"/>
      <c r="BD512" s="1"/>
      <c r="BE512" s="1"/>
      <c r="BF512" s="1"/>
      <c r="BG512" s="1">
        <f t="shared" si="123"/>
        <v>25475</v>
      </c>
      <c r="BH512" s="1">
        <f t="shared" si="127"/>
        <v>2371.9629999999997</v>
      </c>
      <c r="BI512" s="1">
        <f t="shared" si="128"/>
        <v>4280.761</v>
      </c>
      <c r="BJ512" s="1">
        <f t="shared" si="129"/>
        <v>4995.761</v>
      </c>
      <c r="BR512" s="1"/>
      <c r="BS512" s="1"/>
      <c r="BT512" s="1"/>
      <c r="BU512" s="1"/>
      <c r="BV512" s="1"/>
      <c r="BW512" s="1">
        <f t="shared" si="121"/>
        <v>50900</v>
      </c>
      <c r="BX512" s="1">
        <v>0</v>
      </c>
      <c r="BY512" s="1">
        <f t="shared" si="119"/>
        <v>65.51199999999994</v>
      </c>
      <c r="CG512" s="1"/>
      <c r="CH512" s="1"/>
      <c r="CI512" s="1"/>
      <c r="CJ512" s="1"/>
      <c r="CK512" s="1"/>
      <c r="CL512" s="1">
        <f t="shared" si="120"/>
        <v>50900</v>
      </c>
      <c r="CM512" s="1">
        <v>0</v>
      </c>
      <c r="CN512" s="1">
        <v>0</v>
      </c>
    </row>
    <row r="513" spans="1:92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>
        <f t="shared" si="122"/>
        <v>25525</v>
      </c>
      <c r="AR513" s="1">
        <f t="shared" si="124"/>
        <v>3273.235</v>
      </c>
      <c r="AS513" s="1">
        <f t="shared" si="125"/>
        <v>5468.545</v>
      </c>
      <c r="AT513" s="1">
        <f t="shared" si="126"/>
        <v>6183.545</v>
      </c>
      <c r="BB513" s="1"/>
      <c r="BC513" s="1"/>
      <c r="BD513" s="1"/>
      <c r="BE513" s="1"/>
      <c r="BF513" s="1"/>
      <c r="BG513" s="1">
        <f t="shared" si="123"/>
        <v>25525</v>
      </c>
      <c r="BH513" s="1">
        <f t="shared" si="127"/>
        <v>2363.973</v>
      </c>
      <c r="BI513" s="1">
        <f t="shared" si="128"/>
        <v>4270.231</v>
      </c>
      <c r="BJ513" s="1">
        <f t="shared" si="129"/>
        <v>4985.231</v>
      </c>
      <c r="BR513" s="1"/>
      <c r="BS513" s="1"/>
      <c r="BT513" s="1"/>
      <c r="BU513" s="1"/>
      <c r="BV513" s="1"/>
      <c r="BW513" s="1">
        <f t="shared" si="121"/>
        <v>51000</v>
      </c>
      <c r="BX513" s="1">
        <v>0</v>
      </c>
      <c r="BY513" s="1">
        <f t="shared" si="119"/>
        <v>54.69200000000001</v>
      </c>
      <c r="CG513" s="1"/>
      <c r="CH513" s="1"/>
      <c r="CI513" s="1"/>
      <c r="CJ513" s="1"/>
      <c r="CK513" s="1"/>
      <c r="CL513" s="1">
        <f t="shared" si="120"/>
        <v>51000</v>
      </c>
      <c r="CM513" s="1">
        <v>0</v>
      </c>
      <c r="CN513" s="1">
        <v>0</v>
      </c>
    </row>
    <row r="514" spans="1:92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>
        <f t="shared" si="122"/>
        <v>25575</v>
      </c>
      <c r="AR514" s="1">
        <f t="shared" si="124"/>
        <v>3265.245</v>
      </c>
      <c r="AS514" s="1">
        <f t="shared" si="125"/>
        <v>5458.015</v>
      </c>
      <c r="AT514" s="1">
        <f t="shared" si="126"/>
        <v>6173.015</v>
      </c>
      <c r="BB514" s="1"/>
      <c r="BC514" s="1"/>
      <c r="BD514" s="1"/>
      <c r="BE514" s="1"/>
      <c r="BF514" s="1"/>
      <c r="BG514" s="1">
        <f t="shared" si="123"/>
        <v>25575</v>
      </c>
      <c r="BH514" s="1">
        <f t="shared" si="127"/>
        <v>2355.983</v>
      </c>
      <c r="BI514" s="1">
        <f t="shared" si="128"/>
        <v>4259.701</v>
      </c>
      <c r="BJ514" s="1">
        <f t="shared" si="129"/>
        <v>4974.701</v>
      </c>
      <c r="BR514" s="1"/>
      <c r="BS514" s="1"/>
      <c r="BT514" s="1"/>
      <c r="BU514" s="1"/>
      <c r="BV514" s="1"/>
      <c r="BW514" s="1">
        <f t="shared" si="121"/>
        <v>51100</v>
      </c>
      <c r="BX514" s="1">
        <v>0</v>
      </c>
      <c r="BY514" s="1">
        <f t="shared" si="119"/>
        <v>43.871999999999844</v>
      </c>
      <c r="CG514" s="1"/>
      <c r="CH514" s="1"/>
      <c r="CI514" s="1"/>
      <c r="CJ514" s="1"/>
      <c r="CK514" s="1"/>
      <c r="CL514" s="1">
        <f t="shared" si="120"/>
        <v>51100</v>
      </c>
      <c r="CM514" s="1">
        <v>0</v>
      </c>
      <c r="CN514" s="1">
        <v>0</v>
      </c>
    </row>
    <row r="515" spans="1:92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>
        <f t="shared" si="122"/>
        <v>25625</v>
      </c>
      <c r="AR515" s="1">
        <f t="shared" si="124"/>
        <v>3257.255</v>
      </c>
      <c r="AS515" s="1">
        <f t="shared" si="125"/>
        <v>5447.485</v>
      </c>
      <c r="AT515" s="1">
        <f t="shared" si="126"/>
        <v>6162.485</v>
      </c>
      <c r="BB515" s="1"/>
      <c r="BC515" s="1"/>
      <c r="BD515" s="1"/>
      <c r="BE515" s="1"/>
      <c r="BF515" s="1"/>
      <c r="BG515" s="1">
        <f t="shared" si="123"/>
        <v>25625</v>
      </c>
      <c r="BH515" s="1">
        <f t="shared" si="127"/>
        <v>2347.993</v>
      </c>
      <c r="BI515" s="1">
        <f t="shared" si="128"/>
        <v>4249.171</v>
      </c>
      <c r="BJ515" s="1">
        <f t="shared" si="129"/>
        <v>4964.171</v>
      </c>
      <c r="BR515" s="1"/>
      <c r="BS515" s="1"/>
      <c r="BT515" s="1"/>
      <c r="BU515" s="1"/>
      <c r="BV515" s="1"/>
      <c r="BW515" s="1">
        <f t="shared" si="121"/>
        <v>51200</v>
      </c>
      <c r="BX515" s="1">
        <v>0</v>
      </c>
      <c r="BY515" s="1">
        <f t="shared" si="119"/>
        <v>33.052000000000135</v>
      </c>
      <c r="CG515" s="1"/>
      <c r="CH515" s="1"/>
      <c r="CI515" s="1"/>
      <c r="CJ515" s="1"/>
      <c r="CK515" s="1"/>
      <c r="CL515" s="1">
        <f t="shared" si="120"/>
        <v>51200</v>
      </c>
      <c r="CM515" s="1">
        <v>0</v>
      </c>
      <c r="CN515" s="1">
        <v>0</v>
      </c>
    </row>
    <row r="516" spans="1:92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>
        <f t="shared" si="122"/>
        <v>25675</v>
      </c>
      <c r="AR516" s="1">
        <f t="shared" si="124"/>
        <v>3249.265</v>
      </c>
      <c r="AS516" s="1">
        <f t="shared" si="125"/>
        <v>5436.955</v>
      </c>
      <c r="AT516" s="1">
        <f t="shared" si="126"/>
        <v>6151.955</v>
      </c>
      <c r="BB516" s="1"/>
      <c r="BC516" s="1"/>
      <c r="BD516" s="1"/>
      <c r="BE516" s="1"/>
      <c r="BF516" s="1"/>
      <c r="BG516" s="1">
        <f t="shared" si="123"/>
        <v>25675</v>
      </c>
      <c r="BH516" s="1">
        <f t="shared" si="127"/>
        <v>2340.0029999999997</v>
      </c>
      <c r="BI516" s="1">
        <f t="shared" si="128"/>
        <v>4238.641</v>
      </c>
      <c r="BJ516" s="1">
        <f t="shared" si="129"/>
        <v>4953.641</v>
      </c>
      <c r="BR516" s="1"/>
      <c r="BS516" s="1"/>
      <c r="BT516" s="1"/>
      <c r="BU516" s="1"/>
      <c r="BV516" s="1"/>
      <c r="BW516" s="1">
        <f t="shared" si="121"/>
        <v>51300</v>
      </c>
      <c r="BX516" s="1">
        <v>0</v>
      </c>
      <c r="BY516" s="1">
        <f t="shared" si="119"/>
        <v>22.23199999999997</v>
      </c>
      <c r="CG516" s="1"/>
      <c r="CH516" s="1"/>
      <c r="CI516" s="1"/>
      <c r="CJ516" s="1"/>
      <c r="CK516" s="1"/>
      <c r="CL516" s="1">
        <f t="shared" si="120"/>
        <v>51300</v>
      </c>
      <c r="CM516" s="1">
        <v>0</v>
      </c>
      <c r="CN516" s="1">
        <v>0</v>
      </c>
    </row>
    <row r="517" spans="1:92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>
        <f t="shared" si="122"/>
        <v>25725</v>
      </c>
      <c r="AR517" s="1">
        <f t="shared" si="124"/>
        <v>3241.275</v>
      </c>
      <c r="AS517" s="1">
        <f t="shared" si="125"/>
        <v>5426.425</v>
      </c>
      <c r="AT517" s="1">
        <f t="shared" si="126"/>
        <v>6141.425</v>
      </c>
      <c r="BB517" s="1"/>
      <c r="BC517" s="1"/>
      <c r="BD517" s="1"/>
      <c r="BE517" s="1"/>
      <c r="BF517" s="1"/>
      <c r="BG517" s="1">
        <f t="shared" si="123"/>
        <v>25725</v>
      </c>
      <c r="BH517" s="1">
        <f t="shared" si="127"/>
        <v>2332.013</v>
      </c>
      <c r="BI517" s="1">
        <f t="shared" si="128"/>
        <v>4228.111</v>
      </c>
      <c r="BJ517" s="1">
        <f t="shared" si="129"/>
        <v>4943.111</v>
      </c>
      <c r="BR517" s="1"/>
      <c r="BS517" s="1"/>
      <c r="BT517" s="1"/>
      <c r="BU517" s="1"/>
      <c r="BV517" s="1"/>
      <c r="BW517" s="1">
        <f t="shared" si="121"/>
        <v>51400</v>
      </c>
      <c r="BX517" s="1">
        <v>0</v>
      </c>
      <c r="BY517" s="1">
        <f>2104-(BW517-32060)*0.1082</f>
        <v>11.411999999999807</v>
      </c>
      <c r="CG517" s="1"/>
      <c r="CH517" s="1"/>
      <c r="CI517" s="1"/>
      <c r="CJ517" s="1"/>
      <c r="CK517" s="1"/>
      <c r="CL517" s="1">
        <f aca="true" t="shared" si="130" ref="CL517:CL580">CL516+100</f>
        <v>51400</v>
      </c>
      <c r="CM517" s="1">
        <v>0</v>
      </c>
      <c r="CN517" s="1">
        <v>0</v>
      </c>
    </row>
    <row r="518" spans="1:92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>
        <f t="shared" si="122"/>
        <v>25775</v>
      </c>
      <c r="AR518" s="1">
        <f t="shared" si="124"/>
        <v>3233.285</v>
      </c>
      <c r="AS518" s="1">
        <f t="shared" si="125"/>
        <v>5415.895</v>
      </c>
      <c r="AT518" s="1">
        <f t="shared" si="126"/>
        <v>6130.895</v>
      </c>
      <c r="BB518" s="1"/>
      <c r="BC518" s="1"/>
      <c r="BD518" s="1"/>
      <c r="BE518" s="1"/>
      <c r="BF518" s="1"/>
      <c r="BG518" s="1">
        <f t="shared" si="123"/>
        <v>25775</v>
      </c>
      <c r="BH518" s="1">
        <f t="shared" si="127"/>
        <v>2324.023</v>
      </c>
      <c r="BI518" s="1">
        <f t="shared" si="128"/>
        <v>4217.581</v>
      </c>
      <c r="BJ518" s="1">
        <f t="shared" si="129"/>
        <v>4932.581</v>
      </c>
      <c r="BR518" s="1"/>
      <c r="BS518" s="1"/>
      <c r="BT518" s="1"/>
      <c r="BU518" s="1"/>
      <c r="BV518" s="1"/>
      <c r="BW518" s="1">
        <f aca="true" t="shared" si="131" ref="BW518:BW581">BW517+100</f>
        <v>51500</v>
      </c>
      <c r="BX518" s="1">
        <v>0</v>
      </c>
      <c r="BY518" s="1">
        <f>2104-(BW518-32060)*0.1082</f>
        <v>0.5920000000000982</v>
      </c>
      <c r="CG518" s="1"/>
      <c r="CH518" s="1"/>
      <c r="CI518" s="1"/>
      <c r="CJ518" s="1"/>
      <c r="CK518" s="1"/>
      <c r="CL518" s="1">
        <f t="shared" si="130"/>
        <v>51500</v>
      </c>
      <c r="CM518" s="1">
        <v>0</v>
      </c>
      <c r="CN518" s="1">
        <v>0</v>
      </c>
    </row>
    <row r="519" spans="1:92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>
        <f t="shared" si="122"/>
        <v>25825</v>
      </c>
      <c r="AR519" s="1">
        <f t="shared" si="124"/>
        <v>3225.295</v>
      </c>
      <c r="AS519" s="1">
        <f t="shared" si="125"/>
        <v>5405.365</v>
      </c>
      <c r="AT519" s="1">
        <f t="shared" si="126"/>
        <v>6120.365</v>
      </c>
      <c r="BB519" s="1"/>
      <c r="BC519" s="1"/>
      <c r="BD519" s="1"/>
      <c r="BE519" s="1"/>
      <c r="BF519" s="1"/>
      <c r="BG519" s="1">
        <f t="shared" si="123"/>
        <v>25825</v>
      </c>
      <c r="BH519" s="1">
        <f t="shared" si="127"/>
        <v>2316.0330000000004</v>
      </c>
      <c r="BI519" s="1">
        <f t="shared" si="128"/>
        <v>4207.0509999999995</v>
      </c>
      <c r="BJ519" s="1">
        <f t="shared" si="129"/>
        <v>4922.0509999999995</v>
      </c>
      <c r="BR519" s="1"/>
      <c r="BS519" s="1"/>
      <c r="BT519" s="1"/>
      <c r="BU519" s="1"/>
      <c r="BV519" s="1"/>
      <c r="BW519" s="1">
        <f t="shared" si="131"/>
        <v>51600</v>
      </c>
      <c r="BX519" s="1">
        <v>0</v>
      </c>
      <c r="BY519" s="1">
        <v>0</v>
      </c>
      <c r="CG519" s="1"/>
      <c r="CH519" s="1"/>
      <c r="CI519" s="1"/>
      <c r="CJ519" s="1"/>
      <c r="CK519" s="1"/>
      <c r="CL519" s="1">
        <f t="shared" si="130"/>
        <v>51600</v>
      </c>
      <c r="CM519" s="1">
        <v>0</v>
      </c>
      <c r="CN519" s="1">
        <v>0</v>
      </c>
    </row>
    <row r="520" spans="1:92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>
        <f t="shared" si="122"/>
        <v>25875</v>
      </c>
      <c r="AR520" s="1">
        <f t="shared" si="124"/>
        <v>3217.305</v>
      </c>
      <c r="AS520" s="1">
        <f t="shared" si="125"/>
        <v>5394.835</v>
      </c>
      <c r="AT520" s="1">
        <f t="shared" si="126"/>
        <v>6109.835</v>
      </c>
      <c r="BB520" s="1"/>
      <c r="BC520" s="1"/>
      <c r="BD520" s="1"/>
      <c r="BE520" s="1"/>
      <c r="BF520" s="1"/>
      <c r="BG520" s="1">
        <f t="shared" si="123"/>
        <v>25875</v>
      </c>
      <c r="BH520" s="1">
        <f t="shared" si="127"/>
        <v>2308.043</v>
      </c>
      <c r="BI520" s="1">
        <f t="shared" si="128"/>
        <v>4196.521</v>
      </c>
      <c r="BJ520" s="1">
        <f t="shared" si="129"/>
        <v>4911.521</v>
      </c>
      <c r="BR520" s="1"/>
      <c r="BS520" s="1"/>
      <c r="BT520" s="1"/>
      <c r="BU520" s="1"/>
      <c r="BV520" s="1"/>
      <c r="BW520" s="1">
        <f t="shared" si="131"/>
        <v>51700</v>
      </c>
      <c r="BX520" s="1">
        <v>0</v>
      </c>
      <c r="BY520" s="1">
        <v>0</v>
      </c>
      <c r="CG520" s="1"/>
      <c r="CH520" s="1"/>
      <c r="CI520" s="1"/>
      <c r="CJ520" s="1"/>
      <c r="CK520" s="1"/>
      <c r="CL520" s="1">
        <f t="shared" si="130"/>
        <v>51700</v>
      </c>
      <c r="CM520" s="1">
        <v>0</v>
      </c>
      <c r="CN520" s="1">
        <v>0</v>
      </c>
    </row>
    <row r="521" spans="1:92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>
        <f t="shared" si="122"/>
        <v>25925</v>
      </c>
      <c r="AR521" s="1">
        <f t="shared" si="124"/>
        <v>3209.315</v>
      </c>
      <c r="AS521" s="1">
        <f t="shared" si="125"/>
        <v>5384.305</v>
      </c>
      <c r="AT521" s="1">
        <f t="shared" si="126"/>
        <v>6099.305</v>
      </c>
      <c r="BB521" s="1"/>
      <c r="BC521" s="1"/>
      <c r="BD521" s="1"/>
      <c r="BE521" s="1"/>
      <c r="BF521" s="1"/>
      <c r="BG521" s="1">
        <f t="shared" si="123"/>
        <v>25925</v>
      </c>
      <c r="BH521" s="1">
        <f t="shared" si="127"/>
        <v>2300.053</v>
      </c>
      <c r="BI521" s="1">
        <f t="shared" si="128"/>
        <v>4185.991</v>
      </c>
      <c r="BJ521" s="1">
        <f t="shared" si="129"/>
        <v>4900.991</v>
      </c>
      <c r="BR521" s="1"/>
      <c r="BS521" s="1"/>
      <c r="BT521" s="1"/>
      <c r="BU521" s="1"/>
      <c r="BV521" s="1"/>
      <c r="BW521" s="1">
        <f t="shared" si="131"/>
        <v>51800</v>
      </c>
      <c r="BX521" s="1">
        <v>0</v>
      </c>
      <c r="BY521" s="1">
        <v>0</v>
      </c>
      <c r="CG521" s="1"/>
      <c r="CH521" s="1"/>
      <c r="CI521" s="1"/>
      <c r="CJ521" s="1"/>
      <c r="CK521" s="1"/>
      <c r="CL521" s="1">
        <f t="shared" si="130"/>
        <v>51800</v>
      </c>
      <c r="CM521" s="1">
        <v>0</v>
      </c>
      <c r="CN521" s="1">
        <v>0</v>
      </c>
    </row>
    <row r="522" spans="1:92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>
        <f t="shared" si="122"/>
        <v>25975</v>
      </c>
      <c r="AR522" s="1">
        <f t="shared" si="124"/>
        <v>3201.325</v>
      </c>
      <c r="AS522" s="1">
        <f t="shared" si="125"/>
        <v>5373.775</v>
      </c>
      <c r="AT522" s="1">
        <f t="shared" si="126"/>
        <v>6088.775</v>
      </c>
      <c r="BB522" s="1"/>
      <c r="BC522" s="1"/>
      <c r="BD522" s="1"/>
      <c r="BE522" s="1"/>
      <c r="BF522" s="1"/>
      <c r="BG522" s="1">
        <f t="shared" si="123"/>
        <v>25975</v>
      </c>
      <c r="BH522" s="1">
        <f t="shared" si="127"/>
        <v>2292.063</v>
      </c>
      <c r="BI522" s="1">
        <f t="shared" si="128"/>
        <v>4175.461</v>
      </c>
      <c r="BJ522" s="1">
        <f t="shared" si="129"/>
        <v>4890.461</v>
      </c>
      <c r="BR522" s="1"/>
      <c r="BS522" s="1"/>
      <c r="BT522" s="1"/>
      <c r="BU522" s="1"/>
      <c r="BV522" s="1"/>
      <c r="BW522" s="1">
        <f t="shared" si="131"/>
        <v>51900</v>
      </c>
      <c r="BX522" s="1">
        <v>0</v>
      </c>
      <c r="BY522" s="1">
        <v>0</v>
      </c>
      <c r="CG522" s="1"/>
      <c r="CH522" s="1"/>
      <c r="CI522" s="1"/>
      <c r="CJ522" s="1"/>
      <c r="CK522" s="1"/>
      <c r="CL522" s="1">
        <f t="shared" si="130"/>
        <v>51900</v>
      </c>
      <c r="CM522" s="1">
        <v>0</v>
      </c>
      <c r="CN522" s="1">
        <v>0</v>
      </c>
    </row>
    <row r="523" spans="1:92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>
        <f t="shared" si="122"/>
        <v>26025</v>
      </c>
      <c r="AR523" s="1">
        <f t="shared" si="124"/>
        <v>3193.335</v>
      </c>
      <c r="AS523" s="1">
        <f t="shared" si="125"/>
        <v>5363.245</v>
      </c>
      <c r="AT523" s="1">
        <f t="shared" si="126"/>
        <v>6078.245</v>
      </c>
      <c r="BB523" s="1"/>
      <c r="BC523" s="1"/>
      <c r="BD523" s="1"/>
      <c r="BE523" s="1"/>
      <c r="BF523" s="1"/>
      <c r="BG523" s="1">
        <f t="shared" si="123"/>
        <v>26025</v>
      </c>
      <c r="BH523" s="1">
        <f t="shared" si="127"/>
        <v>2284.0730000000003</v>
      </c>
      <c r="BI523" s="1">
        <f t="shared" si="128"/>
        <v>4164.9310000000005</v>
      </c>
      <c r="BJ523" s="1">
        <f t="shared" si="129"/>
        <v>4879.9310000000005</v>
      </c>
      <c r="BR523" s="1"/>
      <c r="BS523" s="1"/>
      <c r="BT523" s="1"/>
      <c r="BU523" s="1"/>
      <c r="BV523" s="1"/>
      <c r="BW523" s="1">
        <f t="shared" si="131"/>
        <v>52000</v>
      </c>
      <c r="BX523" s="1">
        <v>0</v>
      </c>
      <c r="BY523" s="1">
        <v>0</v>
      </c>
      <c r="CG523" s="1"/>
      <c r="CH523" s="1"/>
      <c r="CI523" s="1"/>
      <c r="CJ523" s="1"/>
      <c r="CK523" s="1"/>
      <c r="CL523" s="1">
        <f t="shared" si="130"/>
        <v>52000</v>
      </c>
      <c r="CM523" s="1">
        <v>0</v>
      </c>
      <c r="CN523" s="1">
        <v>0</v>
      </c>
    </row>
    <row r="524" spans="1:92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>
        <f t="shared" si="122"/>
        <v>26075</v>
      </c>
      <c r="AR524" s="1">
        <f t="shared" si="124"/>
        <v>3185.3450000000003</v>
      </c>
      <c r="AS524" s="1">
        <f t="shared" si="125"/>
        <v>5352.715</v>
      </c>
      <c r="AT524" s="1">
        <f t="shared" si="126"/>
        <v>6067.715</v>
      </c>
      <c r="BB524" s="1"/>
      <c r="BC524" s="1"/>
      <c r="BD524" s="1"/>
      <c r="BE524" s="1"/>
      <c r="BF524" s="1"/>
      <c r="BG524" s="1">
        <f t="shared" si="123"/>
        <v>26075</v>
      </c>
      <c r="BH524" s="1">
        <f t="shared" si="127"/>
        <v>2276.083</v>
      </c>
      <c r="BI524" s="1">
        <f t="shared" si="128"/>
        <v>4154.401</v>
      </c>
      <c r="BJ524" s="1">
        <f t="shared" si="129"/>
        <v>4869.401</v>
      </c>
      <c r="BR524" s="1"/>
      <c r="BS524" s="1"/>
      <c r="BT524" s="1"/>
      <c r="BU524" s="1"/>
      <c r="BV524" s="1"/>
      <c r="BW524" s="1">
        <f t="shared" si="131"/>
        <v>52100</v>
      </c>
      <c r="BX524" s="1">
        <v>0</v>
      </c>
      <c r="BY524" s="1">
        <v>0</v>
      </c>
      <c r="CG524" s="1"/>
      <c r="CH524" s="1"/>
      <c r="CI524" s="1"/>
      <c r="CJ524" s="1"/>
      <c r="CK524" s="1"/>
      <c r="CL524" s="1">
        <f t="shared" si="130"/>
        <v>52100</v>
      </c>
      <c r="CM524" s="1">
        <v>0</v>
      </c>
      <c r="CN524" s="1">
        <v>0</v>
      </c>
    </row>
    <row r="525" spans="1:92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>
        <f t="shared" si="122"/>
        <v>26125</v>
      </c>
      <c r="AR525" s="1">
        <f t="shared" si="124"/>
        <v>3177.355</v>
      </c>
      <c r="AS525" s="1">
        <f t="shared" si="125"/>
        <v>5342.185</v>
      </c>
      <c r="AT525" s="1">
        <f t="shared" si="126"/>
        <v>6057.185</v>
      </c>
      <c r="BB525" s="1"/>
      <c r="BC525" s="1"/>
      <c r="BD525" s="1"/>
      <c r="BE525" s="1"/>
      <c r="BF525" s="1"/>
      <c r="BG525" s="1">
        <f t="shared" si="123"/>
        <v>26125</v>
      </c>
      <c r="BH525" s="1">
        <f t="shared" si="127"/>
        <v>2268.093</v>
      </c>
      <c r="BI525" s="1">
        <f t="shared" si="128"/>
        <v>4143.871</v>
      </c>
      <c r="BJ525" s="1">
        <f t="shared" si="129"/>
        <v>4858.871</v>
      </c>
      <c r="BR525" s="1"/>
      <c r="BS525" s="1"/>
      <c r="BT525" s="1"/>
      <c r="BU525" s="1"/>
      <c r="BV525" s="1"/>
      <c r="BW525" s="1">
        <f t="shared" si="131"/>
        <v>52200</v>
      </c>
      <c r="BX525" s="1">
        <v>0</v>
      </c>
      <c r="BY525" s="1">
        <v>0</v>
      </c>
      <c r="CG525" s="1"/>
      <c r="CH525" s="1"/>
      <c r="CI525" s="1"/>
      <c r="CJ525" s="1"/>
      <c r="CK525" s="1"/>
      <c r="CL525" s="1">
        <f t="shared" si="130"/>
        <v>52200</v>
      </c>
      <c r="CM525" s="1">
        <v>0</v>
      </c>
      <c r="CN525" s="1">
        <v>0</v>
      </c>
    </row>
    <row r="526" spans="1:92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>
        <f t="shared" si="122"/>
        <v>26175</v>
      </c>
      <c r="AR526" s="1">
        <f t="shared" si="124"/>
        <v>3169.365</v>
      </c>
      <c r="AS526" s="1">
        <f t="shared" si="125"/>
        <v>5331.655</v>
      </c>
      <c r="AT526" s="1">
        <f t="shared" si="126"/>
        <v>6046.655</v>
      </c>
      <c r="BB526" s="1"/>
      <c r="BC526" s="1"/>
      <c r="BD526" s="1"/>
      <c r="BE526" s="1"/>
      <c r="BF526" s="1"/>
      <c r="BG526" s="1">
        <f t="shared" si="123"/>
        <v>26175</v>
      </c>
      <c r="BH526" s="1">
        <f t="shared" si="127"/>
        <v>2260.103</v>
      </c>
      <c r="BI526" s="1">
        <f t="shared" si="128"/>
        <v>4133.341</v>
      </c>
      <c r="BJ526" s="1">
        <f t="shared" si="129"/>
        <v>4848.341</v>
      </c>
      <c r="BR526" s="1"/>
      <c r="BS526" s="1"/>
      <c r="BT526" s="1"/>
      <c r="BU526" s="1"/>
      <c r="BV526" s="1"/>
      <c r="BW526" s="1">
        <f t="shared" si="131"/>
        <v>52300</v>
      </c>
      <c r="BX526" s="1">
        <v>0</v>
      </c>
      <c r="BY526" s="1">
        <v>0</v>
      </c>
      <c r="CG526" s="1"/>
      <c r="CH526" s="1"/>
      <c r="CI526" s="1"/>
      <c r="CJ526" s="1"/>
      <c r="CK526" s="1"/>
      <c r="CL526" s="1">
        <f t="shared" si="130"/>
        <v>52300</v>
      </c>
      <c r="CM526" s="1">
        <v>0</v>
      </c>
      <c r="CN526" s="1">
        <v>0</v>
      </c>
    </row>
    <row r="527" spans="1:92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>
        <f t="shared" si="122"/>
        <v>26225</v>
      </c>
      <c r="AR527" s="1">
        <f t="shared" si="124"/>
        <v>3161.375</v>
      </c>
      <c r="AS527" s="1">
        <f t="shared" si="125"/>
        <v>5321.125</v>
      </c>
      <c r="AT527" s="1">
        <f t="shared" si="126"/>
        <v>6036.125</v>
      </c>
      <c r="BB527" s="1"/>
      <c r="BC527" s="1"/>
      <c r="BD527" s="1"/>
      <c r="BE527" s="1"/>
      <c r="BF527" s="1"/>
      <c r="BG527" s="1">
        <f t="shared" si="123"/>
        <v>26225</v>
      </c>
      <c r="BH527" s="1">
        <f t="shared" si="127"/>
        <v>2252.1130000000003</v>
      </c>
      <c r="BI527" s="1">
        <f t="shared" si="128"/>
        <v>4122.811</v>
      </c>
      <c r="BJ527" s="1">
        <f t="shared" si="129"/>
        <v>4837.811</v>
      </c>
      <c r="BR527" s="1"/>
      <c r="BS527" s="1"/>
      <c r="BT527" s="1"/>
      <c r="BU527" s="1"/>
      <c r="BV527" s="1"/>
      <c r="BW527" s="1">
        <f t="shared" si="131"/>
        <v>52400</v>
      </c>
      <c r="BX527" s="1">
        <v>0</v>
      </c>
      <c r="BY527" s="1">
        <v>0</v>
      </c>
      <c r="CG527" s="1"/>
      <c r="CH527" s="1"/>
      <c r="CI527" s="1"/>
      <c r="CJ527" s="1"/>
      <c r="CK527" s="1"/>
      <c r="CL527" s="1">
        <f t="shared" si="130"/>
        <v>52400</v>
      </c>
      <c r="CM527" s="1">
        <v>0</v>
      </c>
      <c r="CN527" s="1">
        <v>0</v>
      </c>
    </row>
    <row r="528" spans="1:92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>
        <f t="shared" si="122"/>
        <v>26275</v>
      </c>
      <c r="AR528" s="1">
        <f t="shared" si="124"/>
        <v>3153.385</v>
      </c>
      <c r="AS528" s="1">
        <f t="shared" si="125"/>
        <v>5310.595</v>
      </c>
      <c r="AT528" s="1">
        <f t="shared" si="126"/>
        <v>6025.595</v>
      </c>
      <c r="BB528" s="1"/>
      <c r="BC528" s="1"/>
      <c r="BD528" s="1"/>
      <c r="BE528" s="1"/>
      <c r="BF528" s="1"/>
      <c r="BG528" s="1">
        <f t="shared" si="123"/>
        <v>26275</v>
      </c>
      <c r="BH528" s="1">
        <f t="shared" si="127"/>
        <v>2244.123</v>
      </c>
      <c r="BI528" s="1">
        <f t="shared" si="128"/>
        <v>4112.281</v>
      </c>
      <c r="BJ528" s="1">
        <f t="shared" si="129"/>
        <v>4827.281</v>
      </c>
      <c r="BR528" s="1"/>
      <c r="BS528" s="1"/>
      <c r="BT528" s="1"/>
      <c r="BU528" s="1"/>
      <c r="BV528" s="1"/>
      <c r="BW528" s="1">
        <f t="shared" si="131"/>
        <v>52500</v>
      </c>
      <c r="BX528" s="1">
        <v>0</v>
      </c>
      <c r="BY528" s="1">
        <v>0</v>
      </c>
      <c r="CG528" s="1"/>
      <c r="CH528" s="1"/>
      <c r="CI528" s="1"/>
      <c r="CJ528" s="1"/>
      <c r="CK528" s="1"/>
      <c r="CL528" s="1">
        <f t="shared" si="130"/>
        <v>52500</v>
      </c>
      <c r="CM528" s="1">
        <v>0</v>
      </c>
      <c r="CN528" s="1">
        <v>0</v>
      </c>
    </row>
    <row r="529" spans="1:92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>
        <f t="shared" si="122"/>
        <v>26325</v>
      </c>
      <c r="AR529" s="1">
        <f t="shared" si="124"/>
        <v>3145.395</v>
      </c>
      <c r="AS529" s="1">
        <f t="shared" si="125"/>
        <v>5300.065</v>
      </c>
      <c r="AT529" s="1">
        <f t="shared" si="126"/>
        <v>6015.065</v>
      </c>
      <c r="BB529" s="1"/>
      <c r="BC529" s="1"/>
      <c r="BD529" s="1"/>
      <c r="BE529" s="1"/>
      <c r="BF529" s="1"/>
      <c r="BG529" s="1">
        <f t="shared" si="123"/>
        <v>26325</v>
      </c>
      <c r="BH529" s="1">
        <f t="shared" si="127"/>
        <v>2236.133</v>
      </c>
      <c r="BI529" s="1">
        <f t="shared" si="128"/>
        <v>4101.751</v>
      </c>
      <c r="BJ529" s="1">
        <f t="shared" si="129"/>
        <v>4816.751</v>
      </c>
      <c r="BR529" s="1"/>
      <c r="BS529" s="1"/>
      <c r="BT529" s="1"/>
      <c r="BU529" s="1"/>
      <c r="BV529" s="1"/>
      <c r="BW529" s="1">
        <f t="shared" si="131"/>
        <v>52600</v>
      </c>
      <c r="BX529" s="1">
        <v>0</v>
      </c>
      <c r="BY529" s="1">
        <v>0</v>
      </c>
      <c r="CG529" s="1"/>
      <c r="CH529" s="1"/>
      <c r="CI529" s="1"/>
      <c r="CJ529" s="1"/>
      <c r="CK529" s="1"/>
      <c r="CL529" s="1">
        <f t="shared" si="130"/>
        <v>52600</v>
      </c>
      <c r="CM529" s="1">
        <v>0</v>
      </c>
      <c r="CN529" s="1">
        <v>0</v>
      </c>
    </row>
    <row r="530" spans="1:92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>
        <f t="shared" si="122"/>
        <v>26375</v>
      </c>
      <c r="AR530" s="1">
        <f t="shared" si="124"/>
        <v>3137.405</v>
      </c>
      <c r="AS530" s="1">
        <f t="shared" si="125"/>
        <v>5289.535</v>
      </c>
      <c r="AT530" s="1">
        <f t="shared" si="126"/>
        <v>6004.535</v>
      </c>
      <c r="BB530" s="1"/>
      <c r="BC530" s="1"/>
      <c r="BD530" s="1"/>
      <c r="BE530" s="1"/>
      <c r="BF530" s="1"/>
      <c r="BG530" s="1">
        <f t="shared" si="123"/>
        <v>26375</v>
      </c>
      <c r="BH530" s="1">
        <f t="shared" si="127"/>
        <v>2228.143</v>
      </c>
      <c r="BI530" s="1">
        <f t="shared" si="128"/>
        <v>4091.221</v>
      </c>
      <c r="BJ530" s="1">
        <f t="shared" si="129"/>
        <v>4806.221</v>
      </c>
      <c r="BR530" s="1"/>
      <c r="BS530" s="1"/>
      <c r="BT530" s="1"/>
      <c r="BU530" s="1"/>
      <c r="BV530" s="1"/>
      <c r="BW530" s="1">
        <f t="shared" si="131"/>
        <v>52700</v>
      </c>
      <c r="BX530" s="1">
        <v>0</v>
      </c>
      <c r="BY530" s="1">
        <v>0</v>
      </c>
      <c r="CG530" s="1"/>
      <c r="CH530" s="1"/>
      <c r="CI530" s="1"/>
      <c r="CJ530" s="1"/>
      <c r="CK530" s="1"/>
      <c r="CL530" s="1">
        <f t="shared" si="130"/>
        <v>52700</v>
      </c>
      <c r="CM530" s="1">
        <v>0</v>
      </c>
      <c r="CN530" s="1">
        <v>0</v>
      </c>
    </row>
    <row r="531" spans="1:92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>
        <f t="shared" si="122"/>
        <v>26425</v>
      </c>
      <c r="AR531" s="1">
        <f t="shared" si="124"/>
        <v>3129.415</v>
      </c>
      <c r="AS531" s="1">
        <f t="shared" si="125"/>
        <v>5279.005</v>
      </c>
      <c r="AT531" s="1">
        <f t="shared" si="126"/>
        <v>5994.005</v>
      </c>
      <c r="BB531" s="1"/>
      <c r="BC531" s="1"/>
      <c r="BD531" s="1"/>
      <c r="BE531" s="1"/>
      <c r="BF531" s="1"/>
      <c r="BG531" s="1">
        <f t="shared" si="123"/>
        <v>26425</v>
      </c>
      <c r="BH531" s="1">
        <f t="shared" si="127"/>
        <v>2220.1530000000002</v>
      </c>
      <c r="BI531" s="1">
        <f t="shared" si="128"/>
        <v>4080.691</v>
      </c>
      <c r="BJ531" s="1">
        <f t="shared" si="129"/>
        <v>4795.691</v>
      </c>
      <c r="BR531" s="1"/>
      <c r="BS531" s="1"/>
      <c r="BT531" s="1"/>
      <c r="BU531" s="1"/>
      <c r="BV531" s="1"/>
      <c r="BW531" s="1">
        <f t="shared" si="131"/>
        <v>52800</v>
      </c>
      <c r="BX531" s="1">
        <v>0</v>
      </c>
      <c r="BY531" s="1">
        <v>0</v>
      </c>
      <c r="CG531" s="1"/>
      <c r="CH531" s="1"/>
      <c r="CI531" s="1"/>
      <c r="CJ531" s="1"/>
      <c r="CK531" s="1"/>
      <c r="CL531" s="1">
        <f t="shared" si="130"/>
        <v>52800</v>
      </c>
      <c r="CM531" s="1">
        <v>0</v>
      </c>
      <c r="CN531" s="1">
        <v>0</v>
      </c>
    </row>
    <row r="532" spans="1:92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>
        <f t="shared" si="122"/>
        <v>26475</v>
      </c>
      <c r="AR532" s="1">
        <f t="shared" si="124"/>
        <v>3121.425</v>
      </c>
      <c r="AS532" s="1">
        <f t="shared" si="125"/>
        <v>5268.475</v>
      </c>
      <c r="AT532" s="1">
        <f t="shared" si="126"/>
        <v>5983.475</v>
      </c>
      <c r="BB532" s="1"/>
      <c r="BC532" s="1"/>
      <c r="BD532" s="1"/>
      <c r="BE532" s="1"/>
      <c r="BF532" s="1"/>
      <c r="BG532" s="1">
        <f t="shared" si="123"/>
        <v>26475</v>
      </c>
      <c r="BH532" s="1">
        <f t="shared" si="127"/>
        <v>2212.163</v>
      </c>
      <c r="BI532" s="1">
        <f t="shared" si="128"/>
        <v>4070.161</v>
      </c>
      <c r="BJ532" s="1">
        <f t="shared" si="129"/>
        <v>4785.161</v>
      </c>
      <c r="BR532" s="1"/>
      <c r="BS532" s="1"/>
      <c r="BT532" s="1"/>
      <c r="BU532" s="1"/>
      <c r="BV532" s="1"/>
      <c r="BW532" s="1">
        <f t="shared" si="131"/>
        <v>52900</v>
      </c>
      <c r="BX532" s="1">
        <v>0</v>
      </c>
      <c r="BY532" s="1">
        <v>0</v>
      </c>
      <c r="CG532" s="1"/>
      <c r="CH532" s="1"/>
      <c r="CI532" s="1"/>
      <c r="CJ532" s="1"/>
      <c r="CK532" s="1"/>
      <c r="CL532" s="1">
        <f t="shared" si="130"/>
        <v>52900</v>
      </c>
      <c r="CM532" s="1">
        <v>0</v>
      </c>
      <c r="CN532" s="1">
        <v>0</v>
      </c>
    </row>
    <row r="533" spans="1:92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>
        <f t="shared" si="122"/>
        <v>26525</v>
      </c>
      <c r="AR533" s="1">
        <f t="shared" si="124"/>
        <v>3113.435</v>
      </c>
      <c r="AS533" s="1">
        <f t="shared" si="125"/>
        <v>5257.945</v>
      </c>
      <c r="AT533" s="1">
        <f t="shared" si="126"/>
        <v>5972.945</v>
      </c>
      <c r="BB533" s="1"/>
      <c r="BC533" s="1"/>
      <c r="BD533" s="1"/>
      <c r="BE533" s="1"/>
      <c r="BF533" s="1"/>
      <c r="BG533" s="1">
        <f t="shared" si="123"/>
        <v>26525</v>
      </c>
      <c r="BH533" s="1">
        <f t="shared" si="127"/>
        <v>2204.173</v>
      </c>
      <c r="BI533" s="1">
        <f t="shared" si="128"/>
        <v>4059.631</v>
      </c>
      <c r="BJ533" s="1">
        <f t="shared" si="129"/>
        <v>4774.630999999999</v>
      </c>
      <c r="BR533" s="1"/>
      <c r="BS533" s="1"/>
      <c r="BT533" s="1"/>
      <c r="BU533" s="1"/>
      <c r="BV533" s="1"/>
      <c r="BW533" s="1">
        <f t="shared" si="131"/>
        <v>53000</v>
      </c>
      <c r="BX533" s="1">
        <v>0</v>
      </c>
      <c r="BY533" s="1">
        <v>0</v>
      </c>
      <c r="CG533" s="1"/>
      <c r="CH533" s="1"/>
      <c r="CI533" s="1"/>
      <c r="CJ533" s="1"/>
      <c r="CK533" s="1"/>
      <c r="CL533" s="1">
        <f t="shared" si="130"/>
        <v>53000</v>
      </c>
      <c r="CM533" s="1">
        <v>0</v>
      </c>
      <c r="CN533" s="1">
        <v>0</v>
      </c>
    </row>
    <row r="534" spans="1:92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>
        <f t="shared" si="122"/>
        <v>26575</v>
      </c>
      <c r="AR534" s="1">
        <f t="shared" si="124"/>
        <v>3105.445</v>
      </c>
      <c r="AS534" s="1">
        <f t="shared" si="125"/>
        <v>5247.415</v>
      </c>
      <c r="AT534" s="1">
        <f t="shared" si="126"/>
        <v>5962.415</v>
      </c>
      <c r="BB534" s="1"/>
      <c r="BC534" s="1"/>
      <c r="BD534" s="1"/>
      <c r="BE534" s="1"/>
      <c r="BF534" s="1"/>
      <c r="BG534" s="1">
        <f t="shared" si="123"/>
        <v>26575</v>
      </c>
      <c r="BH534" s="1">
        <f t="shared" si="127"/>
        <v>2196.183</v>
      </c>
      <c r="BI534" s="1">
        <f t="shared" si="128"/>
        <v>4049.1009999999997</v>
      </c>
      <c r="BJ534" s="1">
        <f t="shared" si="129"/>
        <v>4764.101</v>
      </c>
      <c r="BR534" s="1"/>
      <c r="BS534" s="1"/>
      <c r="BT534" s="1"/>
      <c r="BU534" s="1"/>
      <c r="BV534" s="1"/>
      <c r="BW534" s="1">
        <f t="shared" si="131"/>
        <v>53100</v>
      </c>
      <c r="BX534" s="1">
        <v>0</v>
      </c>
      <c r="BY534" s="1">
        <v>0</v>
      </c>
      <c r="CG534" s="1"/>
      <c r="CH534" s="1"/>
      <c r="CI534" s="1"/>
      <c r="CJ534" s="1"/>
      <c r="CK534" s="1"/>
      <c r="CL534" s="1">
        <f t="shared" si="130"/>
        <v>53100</v>
      </c>
      <c r="CM534" s="1">
        <v>0</v>
      </c>
      <c r="CN534" s="1">
        <v>0</v>
      </c>
    </row>
    <row r="535" spans="1:92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>
        <f t="shared" si="122"/>
        <v>26625</v>
      </c>
      <c r="AR535" s="1">
        <f t="shared" si="124"/>
        <v>3097.455</v>
      </c>
      <c r="AS535" s="1">
        <f t="shared" si="125"/>
        <v>5236.885</v>
      </c>
      <c r="AT535" s="1">
        <f t="shared" si="126"/>
        <v>5951.885</v>
      </c>
      <c r="BB535" s="1"/>
      <c r="BC535" s="1"/>
      <c r="BD535" s="1"/>
      <c r="BE535" s="1"/>
      <c r="BF535" s="1"/>
      <c r="BG535" s="1">
        <f t="shared" si="123"/>
        <v>26625</v>
      </c>
      <c r="BH535" s="1">
        <f t="shared" si="127"/>
        <v>2188.193</v>
      </c>
      <c r="BI535" s="1">
        <f t="shared" si="128"/>
        <v>4038.571</v>
      </c>
      <c r="BJ535" s="1">
        <f t="shared" si="129"/>
        <v>4753.571</v>
      </c>
      <c r="BR535" s="1"/>
      <c r="BS535" s="1"/>
      <c r="BT535" s="1"/>
      <c r="BU535" s="1"/>
      <c r="BV535" s="1"/>
      <c r="BW535" s="1">
        <f t="shared" si="131"/>
        <v>53200</v>
      </c>
      <c r="BX535" s="1">
        <v>0</v>
      </c>
      <c r="BY535" s="1">
        <v>0</v>
      </c>
      <c r="CG535" s="1"/>
      <c r="CH535" s="1"/>
      <c r="CI535" s="1"/>
      <c r="CJ535" s="1"/>
      <c r="CK535" s="1"/>
      <c r="CL535" s="1">
        <f t="shared" si="130"/>
        <v>53200</v>
      </c>
      <c r="CM535" s="1">
        <v>0</v>
      </c>
      <c r="CN535" s="1">
        <v>0</v>
      </c>
    </row>
    <row r="536" spans="1:92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>
        <f t="shared" si="122"/>
        <v>26675</v>
      </c>
      <c r="AR536" s="1">
        <f t="shared" si="124"/>
        <v>3089.465</v>
      </c>
      <c r="AS536" s="1">
        <f t="shared" si="125"/>
        <v>5226.355</v>
      </c>
      <c r="AT536" s="1">
        <f t="shared" si="126"/>
        <v>5941.355</v>
      </c>
      <c r="BB536" s="1"/>
      <c r="BC536" s="1"/>
      <c r="BD536" s="1"/>
      <c r="BE536" s="1"/>
      <c r="BF536" s="1"/>
      <c r="BG536" s="1">
        <f t="shared" si="123"/>
        <v>26675</v>
      </c>
      <c r="BH536" s="1">
        <f t="shared" si="127"/>
        <v>2180.203</v>
      </c>
      <c r="BI536" s="1">
        <f t="shared" si="128"/>
        <v>4028.041</v>
      </c>
      <c r="BJ536" s="1">
        <f t="shared" si="129"/>
        <v>4743.041</v>
      </c>
      <c r="BR536" s="1"/>
      <c r="BS536" s="1"/>
      <c r="BT536" s="1"/>
      <c r="BU536" s="1"/>
      <c r="BV536" s="1"/>
      <c r="BW536" s="1">
        <f t="shared" si="131"/>
        <v>53300</v>
      </c>
      <c r="BX536" s="1">
        <v>0</v>
      </c>
      <c r="BY536" s="1">
        <v>0</v>
      </c>
      <c r="CG536" s="1"/>
      <c r="CH536" s="1"/>
      <c r="CI536" s="1"/>
      <c r="CJ536" s="1"/>
      <c r="CK536" s="1"/>
      <c r="CL536" s="1">
        <f t="shared" si="130"/>
        <v>53300</v>
      </c>
      <c r="CM536" s="1">
        <v>0</v>
      </c>
      <c r="CN536" s="1">
        <v>0</v>
      </c>
    </row>
    <row r="537" spans="1:92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>
        <f t="shared" si="122"/>
        <v>26725</v>
      </c>
      <c r="AR537" s="1">
        <f t="shared" si="124"/>
        <v>3081.475</v>
      </c>
      <c r="AS537" s="1">
        <f t="shared" si="125"/>
        <v>5215.825</v>
      </c>
      <c r="AT537" s="1">
        <f t="shared" si="126"/>
        <v>5930.825</v>
      </c>
      <c r="BB537" s="1"/>
      <c r="BC537" s="1"/>
      <c r="BD537" s="1"/>
      <c r="BE537" s="1"/>
      <c r="BF537" s="1"/>
      <c r="BG537" s="1">
        <f t="shared" si="123"/>
        <v>26725</v>
      </c>
      <c r="BH537" s="1">
        <f t="shared" si="127"/>
        <v>2172.2129999999997</v>
      </c>
      <c r="BI537" s="1">
        <f t="shared" si="128"/>
        <v>4017.511</v>
      </c>
      <c r="BJ537" s="1">
        <f t="shared" si="129"/>
        <v>4732.511</v>
      </c>
      <c r="BR537" s="1"/>
      <c r="BS537" s="1"/>
      <c r="BT537" s="1"/>
      <c r="BU537" s="1"/>
      <c r="BV537" s="1"/>
      <c r="BW537" s="1">
        <f t="shared" si="131"/>
        <v>53400</v>
      </c>
      <c r="BX537" s="1">
        <v>0</v>
      </c>
      <c r="BY537" s="1">
        <v>0</v>
      </c>
      <c r="CG537" s="1"/>
      <c r="CH537" s="1"/>
      <c r="CI537" s="1"/>
      <c r="CJ537" s="1"/>
      <c r="CK537" s="1"/>
      <c r="CL537" s="1">
        <f t="shared" si="130"/>
        <v>53400</v>
      </c>
      <c r="CM537" s="1">
        <v>0</v>
      </c>
      <c r="CN537" s="1">
        <v>0</v>
      </c>
    </row>
    <row r="538" spans="1:92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>
        <f t="shared" si="122"/>
        <v>26775</v>
      </c>
      <c r="AR538" s="1">
        <f t="shared" si="124"/>
        <v>3073.485</v>
      </c>
      <c r="AS538" s="1">
        <f t="shared" si="125"/>
        <v>5205.295</v>
      </c>
      <c r="AT538" s="1">
        <f t="shared" si="126"/>
        <v>5920.295</v>
      </c>
      <c r="BB538" s="1"/>
      <c r="BC538" s="1"/>
      <c r="BD538" s="1"/>
      <c r="BE538" s="1"/>
      <c r="BF538" s="1"/>
      <c r="BG538" s="1">
        <f t="shared" si="123"/>
        <v>26775</v>
      </c>
      <c r="BH538" s="1">
        <f t="shared" si="127"/>
        <v>2164.223</v>
      </c>
      <c r="BI538" s="1">
        <f t="shared" si="128"/>
        <v>4006.9809999999998</v>
      </c>
      <c r="BJ538" s="1">
        <f t="shared" si="129"/>
        <v>4721.981</v>
      </c>
      <c r="BR538" s="1"/>
      <c r="BS538" s="1"/>
      <c r="BT538" s="1"/>
      <c r="BU538" s="1"/>
      <c r="BV538" s="1"/>
      <c r="BW538" s="1">
        <f t="shared" si="131"/>
        <v>53500</v>
      </c>
      <c r="BX538" s="1">
        <v>0</v>
      </c>
      <c r="BY538" s="1">
        <v>0</v>
      </c>
      <c r="CG538" s="1"/>
      <c r="CH538" s="1"/>
      <c r="CI538" s="1"/>
      <c r="CJ538" s="1"/>
      <c r="CK538" s="1"/>
      <c r="CL538" s="1">
        <f t="shared" si="130"/>
        <v>53500</v>
      </c>
      <c r="CM538" s="1">
        <v>0</v>
      </c>
      <c r="CN538" s="1">
        <v>0</v>
      </c>
    </row>
    <row r="539" spans="1:92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>
        <f t="shared" si="122"/>
        <v>26825</v>
      </c>
      <c r="AR539" s="1">
        <f t="shared" si="124"/>
        <v>3065.495</v>
      </c>
      <c r="AS539" s="1">
        <f t="shared" si="125"/>
        <v>5194.765</v>
      </c>
      <c r="AT539" s="1">
        <f t="shared" si="126"/>
        <v>5909.765</v>
      </c>
      <c r="BB539" s="1"/>
      <c r="BC539" s="1"/>
      <c r="BD539" s="1"/>
      <c r="BE539" s="1"/>
      <c r="BF539" s="1"/>
      <c r="BG539" s="1">
        <f t="shared" si="123"/>
        <v>26825</v>
      </c>
      <c r="BH539" s="1">
        <f t="shared" si="127"/>
        <v>2156.233</v>
      </c>
      <c r="BI539" s="1">
        <f t="shared" si="128"/>
        <v>3996.451</v>
      </c>
      <c r="BJ539" s="1">
        <f t="shared" si="129"/>
        <v>4711.451</v>
      </c>
      <c r="BR539" s="1"/>
      <c r="BS539" s="1"/>
      <c r="BT539" s="1"/>
      <c r="BU539" s="1"/>
      <c r="BV539" s="1"/>
      <c r="BW539" s="1">
        <f t="shared" si="131"/>
        <v>53600</v>
      </c>
      <c r="BX539" s="1">
        <v>0</v>
      </c>
      <c r="BY539" s="1">
        <v>0</v>
      </c>
      <c r="CG539" s="1"/>
      <c r="CH539" s="1"/>
      <c r="CI539" s="1"/>
      <c r="CJ539" s="1"/>
      <c r="CK539" s="1"/>
      <c r="CL539" s="1">
        <f t="shared" si="130"/>
        <v>53600</v>
      </c>
      <c r="CM539" s="1">
        <v>0</v>
      </c>
      <c r="CN539" s="1">
        <v>0</v>
      </c>
    </row>
    <row r="540" spans="1:92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>
        <f t="shared" si="122"/>
        <v>26875</v>
      </c>
      <c r="AR540" s="1">
        <f t="shared" si="124"/>
        <v>3057.505</v>
      </c>
      <c r="AS540" s="1">
        <f t="shared" si="125"/>
        <v>5184.235</v>
      </c>
      <c r="AT540" s="1">
        <f t="shared" si="126"/>
        <v>5899.235</v>
      </c>
      <c r="BB540" s="1"/>
      <c r="BC540" s="1"/>
      <c r="BD540" s="1"/>
      <c r="BE540" s="1"/>
      <c r="BF540" s="1"/>
      <c r="BG540" s="1">
        <f t="shared" si="123"/>
        <v>26875</v>
      </c>
      <c r="BH540" s="1">
        <f t="shared" si="127"/>
        <v>2148.243</v>
      </c>
      <c r="BI540" s="1">
        <f t="shared" si="128"/>
        <v>3985.921</v>
      </c>
      <c r="BJ540" s="1">
        <f t="shared" si="129"/>
        <v>4700.921</v>
      </c>
      <c r="BR540" s="1"/>
      <c r="BS540" s="1"/>
      <c r="BT540" s="1"/>
      <c r="BU540" s="1"/>
      <c r="BV540" s="1"/>
      <c r="BW540" s="1">
        <f t="shared" si="131"/>
        <v>53700</v>
      </c>
      <c r="BX540" s="1">
        <v>0</v>
      </c>
      <c r="BY540" s="1">
        <v>0</v>
      </c>
      <c r="CG540" s="1"/>
      <c r="CH540" s="1"/>
      <c r="CI540" s="1"/>
      <c r="CJ540" s="1"/>
      <c r="CK540" s="1"/>
      <c r="CL540" s="1">
        <f t="shared" si="130"/>
        <v>53700</v>
      </c>
      <c r="CM540" s="1">
        <v>0</v>
      </c>
      <c r="CN540" s="1">
        <v>0</v>
      </c>
    </row>
    <row r="541" spans="1:92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>
        <f t="shared" si="122"/>
        <v>26925</v>
      </c>
      <c r="AR541" s="1">
        <f t="shared" si="124"/>
        <v>3049.515</v>
      </c>
      <c r="AS541" s="1">
        <f t="shared" si="125"/>
        <v>5173.705</v>
      </c>
      <c r="AT541" s="1">
        <f t="shared" si="126"/>
        <v>5888.705</v>
      </c>
      <c r="BB541" s="1"/>
      <c r="BC541" s="1"/>
      <c r="BD541" s="1"/>
      <c r="BE541" s="1"/>
      <c r="BF541" s="1"/>
      <c r="BG541" s="1">
        <f t="shared" si="123"/>
        <v>26925</v>
      </c>
      <c r="BH541" s="1">
        <f t="shared" si="127"/>
        <v>2140.2529999999997</v>
      </c>
      <c r="BI541" s="1">
        <f t="shared" si="128"/>
        <v>3975.3909999999996</v>
      </c>
      <c r="BJ541" s="1">
        <f t="shared" si="129"/>
        <v>4690.391</v>
      </c>
      <c r="BR541" s="1"/>
      <c r="BS541" s="1"/>
      <c r="BT541" s="1"/>
      <c r="BU541" s="1"/>
      <c r="BV541" s="1"/>
      <c r="BW541" s="1">
        <f t="shared" si="131"/>
        <v>53800</v>
      </c>
      <c r="BX541" s="1">
        <v>0</v>
      </c>
      <c r="BY541" s="1">
        <v>0</v>
      </c>
      <c r="CG541" s="1"/>
      <c r="CH541" s="1"/>
      <c r="CI541" s="1"/>
      <c r="CJ541" s="1"/>
      <c r="CK541" s="1"/>
      <c r="CL541" s="1">
        <f t="shared" si="130"/>
        <v>53800</v>
      </c>
      <c r="CM541" s="1">
        <v>0</v>
      </c>
      <c r="CN541" s="1">
        <v>0</v>
      </c>
    </row>
    <row r="542" spans="1:92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>
        <f t="shared" si="122"/>
        <v>26975</v>
      </c>
      <c r="AR542" s="1">
        <f t="shared" si="124"/>
        <v>3041.525</v>
      </c>
      <c r="AS542" s="1">
        <f t="shared" si="125"/>
        <v>5163.175</v>
      </c>
      <c r="AT542" s="1">
        <f t="shared" si="126"/>
        <v>5878.175</v>
      </c>
      <c r="BB542" s="1"/>
      <c r="BC542" s="1"/>
      <c r="BD542" s="1"/>
      <c r="BE542" s="1"/>
      <c r="BF542" s="1"/>
      <c r="BG542" s="1">
        <f t="shared" si="123"/>
        <v>26975</v>
      </c>
      <c r="BH542" s="1">
        <f t="shared" si="127"/>
        <v>2132.263</v>
      </c>
      <c r="BI542" s="1">
        <f t="shared" si="128"/>
        <v>3964.861</v>
      </c>
      <c r="BJ542" s="1">
        <f t="shared" si="129"/>
        <v>4679.861</v>
      </c>
      <c r="BR542" s="1"/>
      <c r="BS542" s="1"/>
      <c r="BT542" s="1"/>
      <c r="BU542" s="1"/>
      <c r="BV542" s="1"/>
      <c r="BW542" s="1">
        <f t="shared" si="131"/>
        <v>53900</v>
      </c>
      <c r="BX542" s="1">
        <v>0</v>
      </c>
      <c r="BY542" s="1">
        <v>0</v>
      </c>
      <c r="CG542" s="1"/>
      <c r="CH542" s="1"/>
      <c r="CI542" s="1"/>
      <c r="CJ542" s="1"/>
      <c r="CK542" s="1"/>
      <c r="CL542" s="1">
        <f t="shared" si="130"/>
        <v>53900</v>
      </c>
      <c r="CM542" s="1">
        <v>0</v>
      </c>
      <c r="CN542" s="1">
        <v>0</v>
      </c>
    </row>
    <row r="543" spans="1:92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>
        <f t="shared" si="122"/>
        <v>27025</v>
      </c>
      <c r="AR543" s="1">
        <f t="shared" si="124"/>
        <v>3033.535</v>
      </c>
      <c r="AS543" s="1">
        <f t="shared" si="125"/>
        <v>5152.645</v>
      </c>
      <c r="AT543" s="1">
        <f t="shared" si="126"/>
        <v>5867.645</v>
      </c>
      <c r="BB543" s="1"/>
      <c r="BC543" s="1"/>
      <c r="BD543" s="1"/>
      <c r="BE543" s="1"/>
      <c r="BF543" s="1"/>
      <c r="BG543" s="1">
        <f t="shared" si="123"/>
        <v>27025</v>
      </c>
      <c r="BH543" s="1">
        <f t="shared" si="127"/>
        <v>2124.273</v>
      </c>
      <c r="BI543" s="1">
        <f t="shared" si="128"/>
        <v>3954.331</v>
      </c>
      <c r="BJ543" s="1">
        <f t="shared" si="129"/>
        <v>4669.331</v>
      </c>
      <c r="BR543" s="1"/>
      <c r="BS543" s="1"/>
      <c r="BT543" s="1"/>
      <c r="BU543" s="1"/>
      <c r="BV543" s="1"/>
      <c r="BW543" s="1">
        <f t="shared" si="131"/>
        <v>54000</v>
      </c>
      <c r="BX543" s="1">
        <v>0</v>
      </c>
      <c r="BY543" s="1">
        <v>0</v>
      </c>
      <c r="CG543" s="1"/>
      <c r="CH543" s="1"/>
      <c r="CI543" s="1"/>
      <c r="CJ543" s="1"/>
      <c r="CK543" s="1"/>
      <c r="CL543" s="1">
        <f t="shared" si="130"/>
        <v>54000</v>
      </c>
      <c r="CM543" s="1">
        <v>0</v>
      </c>
      <c r="CN543" s="1">
        <v>0</v>
      </c>
    </row>
    <row r="544" spans="1:92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>
        <f t="shared" si="122"/>
        <v>27075</v>
      </c>
      <c r="AR544" s="1">
        <f t="shared" si="124"/>
        <v>3025.545</v>
      </c>
      <c r="AS544" s="1">
        <f t="shared" si="125"/>
        <v>5142.115</v>
      </c>
      <c r="AT544" s="1">
        <f t="shared" si="126"/>
        <v>5857.115</v>
      </c>
      <c r="BB544" s="1"/>
      <c r="BC544" s="1"/>
      <c r="BD544" s="1"/>
      <c r="BE544" s="1"/>
      <c r="BF544" s="1"/>
      <c r="BG544" s="1">
        <f t="shared" si="123"/>
        <v>27075</v>
      </c>
      <c r="BH544" s="1">
        <f t="shared" si="127"/>
        <v>2116.2830000000004</v>
      </c>
      <c r="BI544" s="1">
        <f t="shared" si="128"/>
        <v>3943.801</v>
      </c>
      <c r="BJ544" s="1">
        <f t="shared" si="129"/>
        <v>4658.8009999999995</v>
      </c>
      <c r="BR544" s="1"/>
      <c r="BS544" s="1"/>
      <c r="BT544" s="1"/>
      <c r="BU544" s="1"/>
      <c r="BV544" s="1"/>
      <c r="BW544" s="1">
        <f t="shared" si="131"/>
        <v>54100</v>
      </c>
      <c r="BX544" s="1">
        <v>0</v>
      </c>
      <c r="BY544" s="1">
        <v>0</v>
      </c>
      <c r="CG544" s="1"/>
      <c r="CH544" s="1"/>
      <c r="CI544" s="1"/>
      <c r="CJ544" s="1"/>
      <c r="CK544" s="1"/>
      <c r="CL544" s="1">
        <f t="shared" si="130"/>
        <v>54100</v>
      </c>
      <c r="CM544" s="1">
        <v>0</v>
      </c>
      <c r="CN544" s="1">
        <v>0</v>
      </c>
    </row>
    <row r="545" spans="1:92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>
        <f t="shared" si="122"/>
        <v>27125</v>
      </c>
      <c r="AR545" s="1">
        <f t="shared" si="124"/>
        <v>3017.555</v>
      </c>
      <c r="AS545" s="1">
        <f t="shared" si="125"/>
        <v>5131.585</v>
      </c>
      <c r="AT545" s="1">
        <f t="shared" si="126"/>
        <v>5846.585</v>
      </c>
      <c r="BB545" s="1"/>
      <c r="BC545" s="1"/>
      <c r="BD545" s="1"/>
      <c r="BE545" s="1"/>
      <c r="BF545" s="1"/>
      <c r="BG545" s="1">
        <f t="shared" si="123"/>
        <v>27125</v>
      </c>
      <c r="BH545" s="1">
        <f t="shared" si="127"/>
        <v>2108.293</v>
      </c>
      <c r="BI545" s="1">
        <f t="shared" si="128"/>
        <v>3933.2709999999997</v>
      </c>
      <c r="BJ545" s="1">
        <f t="shared" si="129"/>
        <v>4648.271</v>
      </c>
      <c r="BR545" s="1"/>
      <c r="BS545" s="1"/>
      <c r="BT545" s="1"/>
      <c r="BU545" s="1"/>
      <c r="BV545" s="1"/>
      <c r="BW545" s="1">
        <f t="shared" si="131"/>
        <v>54200</v>
      </c>
      <c r="BX545" s="1">
        <v>0</v>
      </c>
      <c r="BY545" s="1">
        <v>0</v>
      </c>
      <c r="CG545" s="1"/>
      <c r="CH545" s="1"/>
      <c r="CI545" s="1"/>
      <c r="CJ545" s="1"/>
      <c r="CK545" s="1"/>
      <c r="CL545" s="1">
        <f t="shared" si="130"/>
        <v>54200</v>
      </c>
      <c r="CM545" s="1">
        <v>0</v>
      </c>
      <c r="CN545" s="1">
        <v>0</v>
      </c>
    </row>
    <row r="546" spans="1:92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>
        <f t="shared" si="122"/>
        <v>27175</v>
      </c>
      <c r="AR546" s="1">
        <f t="shared" si="124"/>
        <v>3009.565</v>
      </c>
      <c r="AS546" s="1">
        <f t="shared" si="125"/>
        <v>5121.055</v>
      </c>
      <c r="AT546" s="1">
        <f t="shared" si="126"/>
        <v>5836.055</v>
      </c>
      <c r="BB546" s="1"/>
      <c r="BC546" s="1"/>
      <c r="BD546" s="1"/>
      <c r="BE546" s="1"/>
      <c r="BF546" s="1"/>
      <c r="BG546" s="1">
        <f t="shared" si="123"/>
        <v>27175</v>
      </c>
      <c r="BH546" s="1">
        <f t="shared" si="127"/>
        <v>2100.303</v>
      </c>
      <c r="BI546" s="1">
        <f t="shared" si="128"/>
        <v>3922.741</v>
      </c>
      <c r="BJ546" s="1">
        <f t="shared" si="129"/>
        <v>4637.741</v>
      </c>
      <c r="BR546" s="1"/>
      <c r="BS546" s="1"/>
      <c r="BT546" s="1"/>
      <c r="BU546" s="1"/>
      <c r="BV546" s="1"/>
      <c r="BW546" s="1">
        <f t="shared" si="131"/>
        <v>54300</v>
      </c>
      <c r="BX546" s="1">
        <v>0</v>
      </c>
      <c r="BY546" s="1">
        <v>0</v>
      </c>
      <c r="CG546" s="1"/>
      <c r="CH546" s="1"/>
      <c r="CI546" s="1"/>
      <c r="CJ546" s="1"/>
      <c r="CK546" s="1"/>
      <c r="CL546" s="1">
        <f t="shared" si="130"/>
        <v>54300</v>
      </c>
      <c r="CM546" s="1">
        <v>0</v>
      </c>
      <c r="CN546" s="1">
        <v>0</v>
      </c>
    </row>
    <row r="547" spans="1:92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>
        <f t="shared" si="122"/>
        <v>27225</v>
      </c>
      <c r="AR547" s="1">
        <f t="shared" si="124"/>
        <v>3001.575</v>
      </c>
      <c r="AS547" s="1">
        <f t="shared" si="125"/>
        <v>5110.525</v>
      </c>
      <c r="AT547" s="1">
        <f t="shared" si="126"/>
        <v>5825.525</v>
      </c>
      <c r="BB547" s="1"/>
      <c r="BC547" s="1"/>
      <c r="BD547" s="1"/>
      <c r="BE547" s="1"/>
      <c r="BF547" s="1"/>
      <c r="BG547" s="1">
        <f t="shared" si="123"/>
        <v>27225</v>
      </c>
      <c r="BH547" s="1">
        <f t="shared" si="127"/>
        <v>2092.313</v>
      </c>
      <c r="BI547" s="1">
        <f t="shared" si="128"/>
        <v>3912.2110000000002</v>
      </c>
      <c r="BJ547" s="1">
        <f t="shared" si="129"/>
        <v>4627.211</v>
      </c>
      <c r="BR547" s="1"/>
      <c r="BS547" s="1"/>
      <c r="BT547" s="1"/>
      <c r="BU547" s="1"/>
      <c r="BV547" s="1"/>
      <c r="BW547" s="1">
        <f t="shared" si="131"/>
        <v>54400</v>
      </c>
      <c r="BX547" s="1">
        <v>0</v>
      </c>
      <c r="BY547" s="1">
        <v>0</v>
      </c>
      <c r="CG547" s="1"/>
      <c r="CH547" s="1"/>
      <c r="CI547" s="1"/>
      <c r="CJ547" s="1"/>
      <c r="CK547" s="1"/>
      <c r="CL547" s="1">
        <f t="shared" si="130"/>
        <v>54400</v>
      </c>
      <c r="CM547" s="1">
        <v>0</v>
      </c>
      <c r="CN547" s="1">
        <v>0</v>
      </c>
    </row>
    <row r="548" spans="1:92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>
        <f t="shared" si="122"/>
        <v>27275</v>
      </c>
      <c r="AR548" s="1">
        <f t="shared" si="124"/>
        <v>2993.585</v>
      </c>
      <c r="AS548" s="1">
        <f t="shared" si="125"/>
        <v>5099.995</v>
      </c>
      <c r="AT548" s="1">
        <f t="shared" si="126"/>
        <v>5814.995</v>
      </c>
      <c r="BB548" s="1"/>
      <c r="BC548" s="1"/>
      <c r="BD548" s="1"/>
      <c r="BE548" s="1"/>
      <c r="BF548" s="1"/>
      <c r="BG548" s="1">
        <f t="shared" si="123"/>
        <v>27275</v>
      </c>
      <c r="BH548" s="1">
        <f t="shared" si="127"/>
        <v>2084.3230000000003</v>
      </c>
      <c r="BI548" s="1">
        <f t="shared" si="128"/>
        <v>3901.6809999999996</v>
      </c>
      <c r="BJ548" s="1">
        <f t="shared" si="129"/>
        <v>4616.681</v>
      </c>
      <c r="BR548" s="1"/>
      <c r="BS548" s="1"/>
      <c r="BT548" s="1"/>
      <c r="BU548" s="1"/>
      <c r="BV548" s="1"/>
      <c r="BW548" s="1">
        <f t="shared" si="131"/>
        <v>54500</v>
      </c>
      <c r="BX548" s="1">
        <v>0</v>
      </c>
      <c r="BY548" s="1">
        <v>0</v>
      </c>
      <c r="CG548" s="1"/>
      <c r="CH548" s="1"/>
      <c r="CI548" s="1"/>
      <c r="CJ548" s="1"/>
      <c r="CK548" s="1"/>
      <c r="CL548" s="1">
        <f t="shared" si="130"/>
        <v>54500</v>
      </c>
      <c r="CM548" s="1">
        <v>0</v>
      </c>
      <c r="CN548" s="1">
        <v>0</v>
      </c>
    </row>
    <row r="549" spans="1:92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>
        <f t="shared" si="122"/>
        <v>27325</v>
      </c>
      <c r="AR549" s="1">
        <f t="shared" si="124"/>
        <v>2985.5950000000003</v>
      </c>
      <c r="AS549" s="1">
        <f t="shared" si="125"/>
        <v>5089.465</v>
      </c>
      <c r="AT549" s="1">
        <f t="shared" si="126"/>
        <v>5804.465</v>
      </c>
      <c r="BB549" s="1"/>
      <c r="BC549" s="1"/>
      <c r="BD549" s="1"/>
      <c r="BE549" s="1"/>
      <c r="BF549" s="1"/>
      <c r="BG549" s="1">
        <f t="shared" si="123"/>
        <v>27325</v>
      </c>
      <c r="BH549" s="1">
        <f t="shared" si="127"/>
        <v>2076.333</v>
      </c>
      <c r="BI549" s="1">
        <f t="shared" si="128"/>
        <v>3891.151</v>
      </c>
      <c r="BJ549" s="1">
        <f t="shared" si="129"/>
        <v>4606.151</v>
      </c>
      <c r="BR549" s="1"/>
      <c r="BS549" s="1"/>
      <c r="BT549" s="1"/>
      <c r="BU549" s="1"/>
      <c r="BV549" s="1"/>
      <c r="BW549" s="1">
        <f t="shared" si="131"/>
        <v>54600</v>
      </c>
      <c r="BX549" s="1">
        <v>0</v>
      </c>
      <c r="BY549" s="1">
        <v>0</v>
      </c>
      <c r="CG549" s="1"/>
      <c r="CH549" s="1"/>
      <c r="CI549" s="1"/>
      <c r="CJ549" s="1"/>
      <c r="CK549" s="1"/>
      <c r="CL549" s="1">
        <f t="shared" si="130"/>
        <v>54600</v>
      </c>
      <c r="CM549" s="1">
        <v>0</v>
      </c>
      <c r="CN549" s="1">
        <v>0</v>
      </c>
    </row>
    <row r="550" spans="1:92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>
        <f aca="true" t="shared" si="132" ref="AQ550:AQ613">AQ549+50</f>
        <v>27375</v>
      </c>
      <c r="AR550" s="1">
        <f t="shared" si="124"/>
        <v>2977.605</v>
      </c>
      <c r="AS550" s="1">
        <f t="shared" si="125"/>
        <v>5078.9349999999995</v>
      </c>
      <c r="AT550" s="1">
        <f t="shared" si="126"/>
        <v>5793.9349999999995</v>
      </c>
      <c r="BB550" s="1"/>
      <c r="BC550" s="1"/>
      <c r="BD550" s="1"/>
      <c r="BE550" s="1"/>
      <c r="BF550" s="1"/>
      <c r="BG550" s="1">
        <f aca="true" t="shared" si="133" ref="BG550:BG613">BG549+50</f>
        <v>27375</v>
      </c>
      <c r="BH550" s="1">
        <f t="shared" si="127"/>
        <v>2068.343</v>
      </c>
      <c r="BI550" s="1">
        <f t="shared" si="128"/>
        <v>3880.621</v>
      </c>
      <c r="BJ550" s="1">
        <f t="shared" si="129"/>
        <v>4595.621</v>
      </c>
      <c r="BR550" s="1"/>
      <c r="BS550" s="1"/>
      <c r="BT550" s="1"/>
      <c r="BU550" s="1"/>
      <c r="BV550" s="1"/>
      <c r="BW550" s="1">
        <f t="shared" si="131"/>
        <v>54700</v>
      </c>
      <c r="BX550" s="1">
        <v>0</v>
      </c>
      <c r="BY550" s="1">
        <v>0</v>
      </c>
      <c r="CG550" s="1"/>
      <c r="CH550" s="1"/>
      <c r="CI550" s="1"/>
      <c r="CJ550" s="1"/>
      <c r="CK550" s="1"/>
      <c r="CL550" s="1">
        <f t="shared" si="130"/>
        <v>54700</v>
      </c>
      <c r="CM550" s="1">
        <v>0</v>
      </c>
      <c r="CN550" s="1">
        <v>0</v>
      </c>
    </row>
    <row r="551" spans="1:92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>
        <f t="shared" si="132"/>
        <v>27425</v>
      </c>
      <c r="AR551" s="1">
        <f t="shared" si="124"/>
        <v>2969.615</v>
      </c>
      <c r="AS551" s="1">
        <f t="shared" si="125"/>
        <v>5068.405</v>
      </c>
      <c r="AT551" s="1">
        <f t="shared" si="126"/>
        <v>5783.405</v>
      </c>
      <c r="BB551" s="1"/>
      <c r="BC551" s="1"/>
      <c r="BD551" s="1"/>
      <c r="BE551" s="1"/>
      <c r="BF551" s="1"/>
      <c r="BG551" s="1">
        <f t="shared" si="133"/>
        <v>27425</v>
      </c>
      <c r="BH551" s="1">
        <f t="shared" si="127"/>
        <v>2060.353</v>
      </c>
      <c r="BI551" s="1">
        <f t="shared" si="128"/>
        <v>3870.091</v>
      </c>
      <c r="BJ551" s="1">
        <f t="shared" si="129"/>
        <v>4585.091</v>
      </c>
      <c r="BR551" s="1"/>
      <c r="BS551" s="1"/>
      <c r="BT551" s="1"/>
      <c r="BU551" s="1"/>
      <c r="BV551" s="1"/>
      <c r="BW551" s="1">
        <f t="shared" si="131"/>
        <v>54800</v>
      </c>
      <c r="BX551" s="1">
        <v>0</v>
      </c>
      <c r="BY551" s="1">
        <v>0</v>
      </c>
      <c r="CG551" s="1"/>
      <c r="CH551" s="1"/>
      <c r="CI551" s="1"/>
      <c r="CJ551" s="1"/>
      <c r="CK551" s="1"/>
      <c r="CL551" s="1">
        <f t="shared" si="130"/>
        <v>54800</v>
      </c>
      <c r="CM551" s="1">
        <v>0</v>
      </c>
      <c r="CN551" s="1">
        <v>0</v>
      </c>
    </row>
    <row r="552" spans="1:92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>
        <f t="shared" si="132"/>
        <v>27475</v>
      </c>
      <c r="AR552" s="1">
        <f t="shared" si="124"/>
        <v>2961.625</v>
      </c>
      <c r="AS552" s="1">
        <f t="shared" si="125"/>
        <v>5057.875</v>
      </c>
      <c r="AT552" s="1">
        <f t="shared" si="126"/>
        <v>5772.875</v>
      </c>
      <c r="BB552" s="1"/>
      <c r="BC552" s="1"/>
      <c r="BD552" s="1"/>
      <c r="BE552" s="1"/>
      <c r="BF552" s="1"/>
      <c r="BG552" s="1">
        <f t="shared" si="133"/>
        <v>27475</v>
      </c>
      <c r="BH552" s="1">
        <f t="shared" si="127"/>
        <v>2052.3630000000003</v>
      </c>
      <c r="BI552" s="1">
        <f t="shared" si="128"/>
        <v>3859.5609999999997</v>
      </c>
      <c r="BJ552" s="1">
        <f t="shared" si="129"/>
        <v>4574.561</v>
      </c>
      <c r="BR552" s="1"/>
      <c r="BS552" s="1"/>
      <c r="BT552" s="1"/>
      <c r="BU552" s="1"/>
      <c r="BV552" s="1"/>
      <c r="BW552" s="1">
        <f t="shared" si="131"/>
        <v>54900</v>
      </c>
      <c r="BX552" s="1">
        <v>0</v>
      </c>
      <c r="BY552" s="1">
        <v>0</v>
      </c>
      <c r="CG552" s="1"/>
      <c r="CH552" s="1"/>
      <c r="CI552" s="1"/>
      <c r="CJ552" s="1"/>
      <c r="CK552" s="1"/>
      <c r="CL552" s="1">
        <f t="shared" si="130"/>
        <v>54900</v>
      </c>
      <c r="CM552" s="1">
        <v>0</v>
      </c>
      <c r="CN552" s="1">
        <v>0</v>
      </c>
    </row>
    <row r="553" spans="1:92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>
        <f t="shared" si="132"/>
        <v>27525</v>
      </c>
      <c r="AR553" s="1">
        <f t="shared" si="124"/>
        <v>2953.635</v>
      </c>
      <c r="AS553" s="1">
        <f t="shared" si="125"/>
        <v>5047.345</v>
      </c>
      <c r="AT553" s="1">
        <f t="shared" si="126"/>
        <v>5762.345</v>
      </c>
      <c r="BB553" s="1"/>
      <c r="BC553" s="1"/>
      <c r="BD553" s="1"/>
      <c r="BE553" s="1"/>
      <c r="BF553" s="1"/>
      <c r="BG553" s="1">
        <f t="shared" si="133"/>
        <v>27525</v>
      </c>
      <c r="BH553" s="1">
        <f t="shared" si="127"/>
        <v>2044.373</v>
      </c>
      <c r="BI553" s="1">
        <f t="shared" si="128"/>
        <v>3849.031</v>
      </c>
      <c r="BJ553" s="1">
        <f t="shared" si="129"/>
        <v>4564.031</v>
      </c>
      <c r="BR553" s="1"/>
      <c r="BS553" s="1"/>
      <c r="BT553" s="1"/>
      <c r="BU553" s="1"/>
      <c r="BV553" s="1"/>
      <c r="BW553" s="1">
        <f t="shared" si="131"/>
        <v>55000</v>
      </c>
      <c r="BX553" s="1">
        <v>0</v>
      </c>
      <c r="BY553" s="1">
        <v>0</v>
      </c>
      <c r="CG553" s="1"/>
      <c r="CH553" s="1"/>
      <c r="CI553" s="1"/>
      <c r="CJ553" s="1"/>
      <c r="CK553" s="1"/>
      <c r="CL553" s="1">
        <f t="shared" si="130"/>
        <v>55000</v>
      </c>
      <c r="CM553" s="1">
        <v>0</v>
      </c>
      <c r="CN553" s="1">
        <v>0</v>
      </c>
    </row>
    <row r="554" spans="1:92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>
        <f t="shared" si="132"/>
        <v>27575</v>
      </c>
      <c r="AR554" s="1">
        <f t="shared" si="124"/>
        <v>2945.645</v>
      </c>
      <c r="AS554" s="1">
        <f t="shared" si="125"/>
        <v>5036.815</v>
      </c>
      <c r="AT554" s="1">
        <f t="shared" si="126"/>
        <v>5751.815</v>
      </c>
      <c r="BB554" s="1"/>
      <c r="BC554" s="1"/>
      <c r="BD554" s="1"/>
      <c r="BE554" s="1"/>
      <c r="BF554" s="1"/>
      <c r="BG554" s="1">
        <f t="shared" si="133"/>
        <v>27575</v>
      </c>
      <c r="BH554" s="1">
        <f t="shared" si="127"/>
        <v>2036.383</v>
      </c>
      <c r="BI554" s="1">
        <f t="shared" si="128"/>
        <v>3838.501</v>
      </c>
      <c r="BJ554" s="1">
        <f t="shared" si="129"/>
        <v>4553.501</v>
      </c>
      <c r="BR554" s="1"/>
      <c r="BS554" s="1"/>
      <c r="BT554" s="1"/>
      <c r="BU554" s="1"/>
      <c r="BV554" s="1"/>
      <c r="BW554" s="1">
        <f t="shared" si="131"/>
        <v>55100</v>
      </c>
      <c r="BX554" s="1">
        <v>0</v>
      </c>
      <c r="BY554" s="1">
        <v>0</v>
      </c>
      <c r="CG554" s="1"/>
      <c r="CH554" s="1"/>
      <c r="CI554" s="1"/>
      <c r="CJ554" s="1"/>
      <c r="CK554" s="1"/>
      <c r="CL554" s="1">
        <f t="shared" si="130"/>
        <v>55100</v>
      </c>
      <c r="CM554" s="1">
        <v>0</v>
      </c>
      <c r="CN554" s="1">
        <v>0</v>
      </c>
    </row>
    <row r="555" spans="1:92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>
        <f t="shared" si="132"/>
        <v>27625</v>
      </c>
      <c r="AR555" s="1">
        <f aca="true" t="shared" si="134" ref="AR555:AR618">3461-((AQ555-24350)*0.1598)</f>
        <v>2937.6549999999997</v>
      </c>
      <c r="AS555" s="1">
        <f aca="true" t="shared" si="135" ref="AS555:AS618">5716-((AQ555-24350)*0.2106)</f>
        <v>5026.285</v>
      </c>
      <c r="AT555" s="1">
        <f aca="true" t="shared" si="136" ref="AT555:AT618">6431-((AQ555-24350)*0.2106)</f>
        <v>5741.285</v>
      </c>
      <c r="BB555" s="1"/>
      <c r="BC555" s="1"/>
      <c r="BD555" s="1"/>
      <c r="BE555" s="1"/>
      <c r="BF555" s="1"/>
      <c r="BG555" s="1">
        <f t="shared" si="133"/>
        <v>27625</v>
      </c>
      <c r="BH555" s="1">
        <f t="shared" si="127"/>
        <v>2028.393</v>
      </c>
      <c r="BI555" s="1">
        <f t="shared" si="128"/>
        <v>3827.971</v>
      </c>
      <c r="BJ555" s="1">
        <f t="shared" si="129"/>
        <v>4542.971</v>
      </c>
      <c r="BR555" s="1"/>
      <c r="BS555" s="1"/>
      <c r="BT555" s="1"/>
      <c r="BU555" s="1"/>
      <c r="BV555" s="1"/>
      <c r="BW555" s="1">
        <f t="shared" si="131"/>
        <v>55200</v>
      </c>
      <c r="BX555" s="1">
        <v>0</v>
      </c>
      <c r="BY555" s="1">
        <v>0</v>
      </c>
      <c r="CG555" s="1"/>
      <c r="CH555" s="1"/>
      <c r="CI555" s="1"/>
      <c r="CJ555" s="1"/>
      <c r="CK555" s="1"/>
      <c r="CL555" s="1">
        <f t="shared" si="130"/>
        <v>55200</v>
      </c>
      <c r="CM555" s="1">
        <v>0</v>
      </c>
      <c r="CN555" s="1">
        <v>0</v>
      </c>
    </row>
    <row r="556" spans="1:92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>
        <f t="shared" si="132"/>
        <v>27675</v>
      </c>
      <c r="AR556" s="1">
        <f t="shared" si="134"/>
        <v>2929.665</v>
      </c>
      <c r="AS556" s="1">
        <f t="shared" si="135"/>
        <v>5015.755</v>
      </c>
      <c r="AT556" s="1">
        <f t="shared" si="136"/>
        <v>5730.755</v>
      </c>
      <c r="BB556" s="1"/>
      <c r="BC556" s="1"/>
      <c r="BD556" s="1"/>
      <c r="BE556" s="1"/>
      <c r="BF556" s="1"/>
      <c r="BG556" s="1">
        <f t="shared" si="133"/>
        <v>27675</v>
      </c>
      <c r="BH556" s="1">
        <f t="shared" si="127"/>
        <v>2020.403</v>
      </c>
      <c r="BI556" s="1">
        <f t="shared" si="128"/>
        <v>3817.441</v>
      </c>
      <c r="BJ556" s="1">
        <f t="shared" si="129"/>
        <v>4532.441</v>
      </c>
      <c r="BR556" s="1"/>
      <c r="BS556" s="1"/>
      <c r="BT556" s="1"/>
      <c r="BU556" s="1"/>
      <c r="BV556" s="1"/>
      <c r="BW556" s="1">
        <f t="shared" si="131"/>
        <v>55300</v>
      </c>
      <c r="BX556" s="1">
        <v>0</v>
      </c>
      <c r="BY556" s="1">
        <v>0</v>
      </c>
      <c r="CG556" s="1"/>
      <c r="CH556" s="1"/>
      <c r="CI556" s="1"/>
      <c r="CJ556" s="1"/>
      <c r="CK556" s="1"/>
      <c r="CL556" s="1">
        <f t="shared" si="130"/>
        <v>55300</v>
      </c>
      <c r="CM556" s="1">
        <v>0</v>
      </c>
      <c r="CN556" s="1">
        <v>0</v>
      </c>
    </row>
    <row r="557" spans="1:92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>
        <f t="shared" si="132"/>
        <v>27725</v>
      </c>
      <c r="AR557" s="1">
        <f t="shared" si="134"/>
        <v>2921.675</v>
      </c>
      <c r="AS557" s="1">
        <f t="shared" si="135"/>
        <v>5005.225</v>
      </c>
      <c r="AT557" s="1">
        <f t="shared" si="136"/>
        <v>5720.225</v>
      </c>
      <c r="BB557" s="1"/>
      <c r="BC557" s="1"/>
      <c r="BD557" s="1"/>
      <c r="BE557" s="1"/>
      <c r="BF557" s="1"/>
      <c r="BG557" s="1">
        <f t="shared" si="133"/>
        <v>27725</v>
      </c>
      <c r="BH557" s="1">
        <f t="shared" si="127"/>
        <v>2012.413</v>
      </c>
      <c r="BI557" s="1">
        <f t="shared" si="128"/>
        <v>3806.911</v>
      </c>
      <c r="BJ557" s="1">
        <f t="shared" si="129"/>
        <v>4521.911</v>
      </c>
      <c r="BR557" s="1"/>
      <c r="BS557" s="1"/>
      <c r="BT557" s="1"/>
      <c r="BU557" s="1"/>
      <c r="BV557" s="1"/>
      <c r="BW557" s="1">
        <f t="shared" si="131"/>
        <v>55400</v>
      </c>
      <c r="BX557" s="1">
        <v>0</v>
      </c>
      <c r="BY557" s="1">
        <v>0</v>
      </c>
      <c r="CG557" s="1"/>
      <c r="CH557" s="1"/>
      <c r="CI557" s="1"/>
      <c r="CJ557" s="1"/>
      <c r="CK557" s="1"/>
      <c r="CL557" s="1">
        <f t="shared" si="130"/>
        <v>55400</v>
      </c>
      <c r="CM557" s="1">
        <v>0</v>
      </c>
      <c r="CN557" s="1">
        <v>0</v>
      </c>
    </row>
    <row r="558" spans="1:92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>
        <f t="shared" si="132"/>
        <v>27775</v>
      </c>
      <c r="AR558" s="1">
        <f t="shared" si="134"/>
        <v>2913.685</v>
      </c>
      <c r="AS558" s="1">
        <f t="shared" si="135"/>
        <v>4994.695</v>
      </c>
      <c r="AT558" s="1">
        <f t="shared" si="136"/>
        <v>5709.695</v>
      </c>
      <c r="BB558" s="1"/>
      <c r="BC558" s="1"/>
      <c r="BD558" s="1"/>
      <c r="BE558" s="1"/>
      <c r="BF558" s="1"/>
      <c r="BG558" s="1">
        <f t="shared" si="133"/>
        <v>27775</v>
      </c>
      <c r="BH558" s="1">
        <f t="shared" si="127"/>
        <v>2004.423</v>
      </c>
      <c r="BI558" s="1">
        <f t="shared" si="128"/>
        <v>3796.381</v>
      </c>
      <c r="BJ558" s="1">
        <f t="shared" si="129"/>
        <v>4511.380999999999</v>
      </c>
      <c r="BR558" s="1"/>
      <c r="BS558" s="1"/>
      <c r="BT558" s="1"/>
      <c r="BU558" s="1"/>
      <c r="BV558" s="1"/>
      <c r="BW558" s="1">
        <f t="shared" si="131"/>
        <v>55500</v>
      </c>
      <c r="BX558" s="1">
        <v>0</v>
      </c>
      <c r="BY558" s="1">
        <v>0</v>
      </c>
      <c r="CG558" s="1"/>
      <c r="CH558" s="1"/>
      <c r="CI558" s="1"/>
      <c r="CJ558" s="1"/>
      <c r="CK558" s="1"/>
      <c r="CL558" s="1">
        <f t="shared" si="130"/>
        <v>55500</v>
      </c>
      <c r="CM558" s="1">
        <v>0</v>
      </c>
      <c r="CN558" s="1">
        <v>0</v>
      </c>
    </row>
    <row r="559" spans="1:92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>
        <f t="shared" si="132"/>
        <v>27825</v>
      </c>
      <c r="AR559" s="1">
        <f t="shared" si="134"/>
        <v>2905.695</v>
      </c>
      <c r="AS559" s="1">
        <f t="shared" si="135"/>
        <v>4984.165</v>
      </c>
      <c r="AT559" s="1">
        <f t="shared" si="136"/>
        <v>5699.165</v>
      </c>
      <c r="BB559" s="1"/>
      <c r="BC559" s="1"/>
      <c r="BD559" s="1"/>
      <c r="BE559" s="1"/>
      <c r="BF559" s="1"/>
      <c r="BG559" s="1">
        <f t="shared" si="133"/>
        <v>27825</v>
      </c>
      <c r="BH559" s="1">
        <f t="shared" si="127"/>
        <v>1996.433</v>
      </c>
      <c r="BI559" s="1">
        <f t="shared" si="128"/>
        <v>3785.8509999999997</v>
      </c>
      <c r="BJ559" s="1">
        <f t="shared" si="129"/>
        <v>4500.851</v>
      </c>
      <c r="BR559" s="1"/>
      <c r="BS559" s="1"/>
      <c r="BT559" s="1"/>
      <c r="BU559" s="1"/>
      <c r="BV559" s="1"/>
      <c r="BW559" s="1">
        <f t="shared" si="131"/>
        <v>55600</v>
      </c>
      <c r="BX559" s="1">
        <v>0</v>
      </c>
      <c r="BY559" s="1">
        <v>0</v>
      </c>
      <c r="CG559" s="1"/>
      <c r="CH559" s="1"/>
      <c r="CI559" s="1"/>
      <c r="CJ559" s="1"/>
      <c r="CK559" s="1"/>
      <c r="CL559" s="1">
        <f t="shared" si="130"/>
        <v>55600</v>
      </c>
      <c r="CM559" s="1">
        <v>0</v>
      </c>
      <c r="CN559" s="1">
        <v>0</v>
      </c>
    </row>
    <row r="560" spans="1:92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>
        <f t="shared" si="132"/>
        <v>27875</v>
      </c>
      <c r="AR560" s="1">
        <f t="shared" si="134"/>
        <v>2897.705</v>
      </c>
      <c r="AS560" s="1">
        <f t="shared" si="135"/>
        <v>4973.635</v>
      </c>
      <c r="AT560" s="1">
        <f t="shared" si="136"/>
        <v>5688.635</v>
      </c>
      <c r="BB560" s="1"/>
      <c r="BC560" s="1"/>
      <c r="BD560" s="1"/>
      <c r="BE560" s="1"/>
      <c r="BF560" s="1"/>
      <c r="BG560" s="1">
        <f t="shared" si="133"/>
        <v>27875</v>
      </c>
      <c r="BH560" s="1">
        <f t="shared" si="127"/>
        <v>1988.443</v>
      </c>
      <c r="BI560" s="1">
        <f t="shared" si="128"/>
        <v>3775.321</v>
      </c>
      <c r="BJ560" s="1">
        <f t="shared" si="129"/>
        <v>4490.321</v>
      </c>
      <c r="BR560" s="1"/>
      <c r="BS560" s="1"/>
      <c r="BT560" s="1"/>
      <c r="BU560" s="1"/>
      <c r="BV560" s="1"/>
      <c r="BW560" s="1">
        <f t="shared" si="131"/>
        <v>55700</v>
      </c>
      <c r="BX560" s="1">
        <v>0</v>
      </c>
      <c r="BY560" s="1">
        <v>0</v>
      </c>
      <c r="CG560" s="1"/>
      <c r="CH560" s="1"/>
      <c r="CI560" s="1"/>
      <c r="CJ560" s="1"/>
      <c r="CK560" s="1"/>
      <c r="CL560" s="1">
        <f t="shared" si="130"/>
        <v>55700</v>
      </c>
      <c r="CM560" s="1">
        <v>0</v>
      </c>
      <c r="CN560" s="1">
        <v>0</v>
      </c>
    </row>
    <row r="561" spans="1:92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>
        <f t="shared" si="132"/>
        <v>27925</v>
      </c>
      <c r="AR561" s="1">
        <f t="shared" si="134"/>
        <v>2889.715</v>
      </c>
      <c r="AS561" s="1">
        <f t="shared" si="135"/>
        <v>4963.105</v>
      </c>
      <c r="AT561" s="1">
        <f t="shared" si="136"/>
        <v>5678.105</v>
      </c>
      <c r="BB561" s="1"/>
      <c r="BC561" s="1"/>
      <c r="BD561" s="1"/>
      <c r="BE561" s="1"/>
      <c r="BF561" s="1"/>
      <c r="BG561" s="1">
        <f t="shared" si="133"/>
        <v>27925</v>
      </c>
      <c r="BH561" s="1">
        <f t="shared" si="127"/>
        <v>1980.453</v>
      </c>
      <c r="BI561" s="1">
        <f t="shared" si="128"/>
        <v>3764.791</v>
      </c>
      <c r="BJ561" s="1">
        <f t="shared" si="129"/>
        <v>4479.791</v>
      </c>
      <c r="BR561" s="1"/>
      <c r="BS561" s="1"/>
      <c r="BT561" s="1"/>
      <c r="BU561" s="1"/>
      <c r="BV561" s="1"/>
      <c r="BW561" s="1">
        <f t="shared" si="131"/>
        <v>55800</v>
      </c>
      <c r="BX561" s="1">
        <v>0</v>
      </c>
      <c r="BY561" s="1">
        <v>0</v>
      </c>
      <c r="CG561" s="1"/>
      <c r="CH561" s="1"/>
      <c r="CI561" s="1"/>
      <c r="CJ561" s="1"/>
      <c r="CK561" s="1"/>
      <c r="CL561" s="1">
        <f t="shared" si="130"/>
        <v>55800</v>
      </c>
      <c r="CM561" s="1">
        <v>0</v>
      </c>
      <c r="CN561" s="1">
        <v>0</v>
      </c>
    </row>
    <row r="562" spans="1:92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>
        <f t="shared" si="132"/>
        <v>27975</v>
      </c>
      <c r="AR562" s="1">
        <f t="shared" si="134"/>
        <v>2881.725</v>
      </c>
      <c r="AS562" s="1">
        <f t="shared" si="135"/>
        <v>4952.575</v>
      </c>
      <c r="AT562" s="1">
        <f t="shared" si="136"/>
        <v>5667.575</v>
      </c>
      <c r="BB562" s="1"/>
      <c r="BC562" s="1"/>
      <c r="BD562" s="1"/>
      <c r="BE562" s="1"/>
      <c r="BF562" s="1"/>
      <c r="BG562" s="1">
        <f t="shared" si="133"/>
        <v>27975</v>
      </c>
      <c r="BH562" s="1">
        <f t="shared" si="127"/>
        <v>1972.463</v>
      </c>
      <c r="BI562" s="1">
        <f t="shared" si="128"/>
        <v>3754.261</v>
      </c>
      <c r="BJ562" s="1">
        <f t="shared" si="129"/>
        <v>4469.261</v>
      </c>
      <c r="BR562" s="1"/>
      <c r="BS562" s="1"/>
      <c r="BT562" s="1"/>
      <c r="BU562" s="1"/>
      <c r="BV562" s="1"/>
      <c r="BW562" s="1">
        <f t="shared" si="131"/>
        <v>55900</v>
      </c>
      <c r="BX562" s="1">
        <v>0</v>
      </c>
      <c r="BY562" s="1">
        <v>0</v>
      </c>
      <c r="CG562" s="1"/>
      <c r="CH562" s="1"/>
      <c r="CI562" s="1"/>
      <c r="CJ562" s="1"/>
      <c r="CK562" s="1"/>
      <c r="CL562" s="1">
        <f t="shared" si="130"/>
        <v>55900</v>
      </c>
      <c r="CM562" s="1">
        <v>0</v>
      </c>
      <c r="CN562" s="1">
        <v>0</v>
      </c>
    </row>
    <row r="563" spans="1:92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>
        <f t="shared" si="132"/>
        <v>28025</v>
      </c>
      <c r="AR563" s="1">
        <f t="shared" si="134"/>
        <v>2873.735</v>
      </c>
      <c r="AS563" s="1">
        <f t="shared" si="135"/>
        <v>4942.045</v>
      </c>
      <c r="AT563" s="1">
        <f t="shared" si="136"/>
        <v>5657.045</v>
      </c>
      <c r="BB563" s="1"/>
      <c r="BC563" s="1"/>
      <c r="BD563" s="1"/>
      <c r="BE563" s="1"/>
      <c r="BF563" s="1"/>
      <c r="BG563" s="1">
        <f t="shared" si="133"/>
        <v>28025</v>
      </c>
      <c r="BH563" s="1">
        <f t="shared" si="127"/>
        <v>1964.473</v>
      </c>
      <c r="BI563" s="1">
        <f t="shared" si="128"/>
        <v>3743.7309999999998</v>
      </c>
      <c r="BJ563" s="1">
        <f t="shared" si="129"/>
        <v>4458.731</v>
      </c>
      <c r="BR563" s="1"/>
      <c r="BS563" s="1"/>
      <c r="BT563" s="1"/>
      <c r="BU563" s="1"/>
      <c r="BV563" s="1"/>
      <c r="BW563" s="1">
        <f t="shared" si="131"/>
        <v>56000</v>
      </c>
      <c r="BX563" s="1">
        <v>0</v>
      </c>
      <c r="BY563" s="1">
        <v>0</v>
      </c>
      <c r="CG563" s="1"/>
      <c r="CH563" s="1"/>
      <c r="CI563" s="1"/>
      <c r="CJ563" s="1"/>
      <c r="CK563" s="1"/>
      <c r="CL563" s="1">
        <f t="shared" si="130"/>
        <v>56000</v>
      </c>
      <c r="CM563" s="1">
        <v>0</v>
      </c>
      <c r="CN563" s="1">
        <v>0</v>
      </c>
    </row>
    <row r="564" spans="1:92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>
        <f t="shared" si="132"/>
        <v>28075</v>
      </c>
      <c r="AR564" s="1">
        <f t="shared" si="134"/>
        <v>2865.745</v>
      </c>
      <c r="AS564" s="1">
        <f t="shared" si="135"/>
        <v>4931.515</v>
      </c>
      <c r="AT564" s="1">
        <f t="shared" si="136"/>
        <v>5646.515</v>
      </c>
      <c r="BB564" s="1"/>
      <c r="BC564" s="1"/>
      <c r="BD564" s="1"/>
      <c r="BE564" s="1"/>
      <c r="BF564" s="1"/>
      <c r="BG564" s="1">
        <f t="shared" si="133"/>
        <v>28075</v>
      </c>
      <c r="BH564" s="1">
        <f t="shared" si="127"/>
        <v>1956.483</v>
      </c>
      <c r="BI564" s="1">
        <f t="shared" si="128"/>
        <v>3733.201</v>
      </c>
      <c r="BJ564" s="1">
        <f t="shared" si="129"/>
        <v>4448.201</v>
      </c>
      <c r="BR564" s="1"/>
      <c r="BS564" s="1"/>
      <c r="BT564" s="1"/>
      <c r="BU564" s="1"/>
      <c r="BV564" s="1"/>
      <c r="BW564" s="1">
        <f t="shared" si="131"/>
        <v>56100</v>
      </c>
      <c r="BX564" s="1">
        <v>0</v>
      </c>
      <c r="BY564" s="1">
        <v>0</v>
      </c>
      <c r="CG564" s="1"/>
      <c r="CH564" s="1"/>
      <c r="CI564" s="1"/>
      <c r="CJ564" s="1"/>
      <c r="CK564" s="1"/>
      <c r="CL564" s="1">
        <f t="shared" si="130"/>
        <v>56100</v>
      </c>
      <c r="CM564" s="1">
        <v>0</v>
      </c>
      <c r="CN564" s="1">
        <v>0</v>
      </c>
    </row>
    <row r="565" spans="1:92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>
        <f t="shared" si="132"/>
        <v>28125</v>
      </c>
      <c r="AR565" s="1">
        <f t="shared" si="134"/>
        <v>2857.755</v>
      </c>
      <c r="AS565" s="1">
        <f t="shared" si="135"/>
        <v>4920.985</v>
      </c>
      <c r="AT565" s="1">
        <f t="shared" si="136"/>
        <v>5635.985</v>
      </c>
      <c r="BB565" s="1"/>
      <c r="BC565" s="1"/>
      <c r="BD565" s="1"/>
      <c r="BE565" s="1"/>
      <c r="BF565" s="1"/>
      <c r="BG565" s="1">
        <f t="shared" si="133"/>
        <v>28125</v>
      </c>
      <c r="BH565" s="1">
        <f t="shared" si="127"/>
        <v>1948.493</v>
      </c>
      <c r="BI565" s="1">
        <f t="shared" si="128"/>
        <v>3722.671</v>
      </c>
      <c r="BJ565" s="1">
        <f t="shared" si="129"/>
        <v>4437.671</v>
      </c>
      <c r="BR565" s="1"/>
      <c r="BS565" s="1"/>
      <c r="BT565" s="1"/>
      <c r="BU565" s="1"/>
      <c r="BV565" s="1"/>
      <c r="BW565" s="1">
        <f t="shared" si="131"/>
        <v>56200</v>
      </c>
      <c r="BX565" s="1">
        <v>0</v>
      </c>
      <c r="BY565" s="1">
        <v>0</v>
      </c>
      <c r="CG565" s="1"/>
      <c r="CH565" s="1"/>
      <c r="CI565" s="1"/>
      <c r="CJ565" s="1"/>
      <c r="CK565" s="1"/>
      <c r="CL565" s="1">
        <f t="shared" si="130"/>
        <v>56200</v>
      </c>
      <c r="CM565" s="1">
        <v>0</v>
      </c>
      <c r="CN565" s="1">
        <v>0</v>
      </c>
    </row>
    <row r="566" spans="1:92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>
        <f t="shared" si="132"/>
        <v>28175</v>
      </c>
      <c r="AR566" s="1">
        <f t="shared" si="134"/>
        <v>2849.765</v>
      </c>
      <c r="AS566" s="1">
        <f t="shared" si="135"/>
        <v>4910.455</v>
      </c>
      <c r="AT566" s="1">
        <f t="shared" si="136"/>
        <v>5625.455</v>
      </c>
      <c r="BB566" s="1"/>
      <c r="BC566" s="1"/>
      <c r="BD566" s="1"/>
      <c r="BE566" s="1"/>
      <c r="BF566" s="1"/>
      <c r="BG566" s="1">
        <f t="shared" si="133"/>
        <v>28175</v>
      </c>
      <c r="BH566" s="1">
        <f t="shared" si="127"/>
        <v>1940.503</v>
      </c>
      <c r="BI566" s="1">
        <f t="shared" si="128"/>
        <v>3712.1409999999996</v>
      </c>
      <c r="BJ566" s="1">
        <f t="shared" si="129"/>
        <v>4427.141</v>
      </c>
      <c r="BR566" s="1"/>
      <c r="BS566" s="1"/>
      <c r="BT566" s="1"/>
      <c r="BU566" s="1"/>
      <c r="BV566" s="1"/>
      <c r="BW566" s="1">
        <f t="shared" si="131"/>
        <v>56300</v>
      </c>
      <c r="BX566" s="1">
        <v>0</v>
      </c>
      <c r="BY566" s="1">
        <v>0</v>
      </c>
      <c r="CG566" s="1"/>
      <c r="CH566" s="1"/>
      <c r="CI566" s="1"/>
      <c r="CJ566" s="1"/>
      <c r="CK566" s="1"/>
      <c r="CL566" s="1">
        <f t="shared" si="130"/>
        <v>56300</v>
      </c>
      <c r="CM566" s="1">
        <v>0</v>
      </c>
      <c r="CN566" s="1">
        <v>0</v>
      </c>
    </row>
    <row r="567" spans="1:92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>
        <f t="shared" si="132"/>
        <v>28225</v>
      </c>
      <c r="AR567" s="1">
        <f t="shared" si="134"/>
        <v>2841.775</v>
      </c>
      <c r="AS567" s="1">
        <f t="shared" si="135"/>
        <v>4899.925</v>
      </c>
      <c r="AT567" s="1">
        <f t="shared" si="136"/>
        <v>5614.925</v>
      </c>
      <c r="BB567" s="1"/>
      <c r="BC567" s="1"/>
      <c r="BD567" s="1"/>
      <c r="BE567" s="1"/>
      <c r="BF567" s="1"/>
      <c r="BG567" s="1">
        <f t="shared" si="133"/>
        <v>28225</v>
      </c>
      <c r="BH567" s="1">
        <f t="shared" si="127"/>
        <v>1932.513</v>
      </c>
      <c r="BI567" s="1">
        <f t="shared" si="128"/>
        <v>3701.611</v>
      </c>
      <c r="BJ567" s="1">
        <f t="shared" si="129"/>
        <v>4416.611</v>
      </c>
      <c r="BR567" s="1"/>
      <c r="BS567" s="1"/>
      <c r="BT567" s="1"/>
      <c r="BU567" s="1"/>
      <c r="BV567" s="1"/>
      <c r="BW567" s="1">
        <f t="shared" si="131"/>
        <v>56400</v>
      </c>
      <c r="BX567" s="1">
        <v>0</v>
      </c>
      <c r="BY567" s="1">
        <v>0</v>
      </c>
      <c r="CG567" s="1"/>
      <c r="CH567" s="1"/>
      <c r="CI567" s="1"/>
      <c r="CJ567" s="1"/>
      <c r="CK567" s="1"/>
      <c r="CL567" s="1">
        <f t="shared" si="130"/>
        <v>56400</v>
      </c>
      <c r="CM567" s="1">
        <v>0</v>
      </c>
      <c r="CN567" s="1">
        <v>0</v>
      </c>
    </row>
    <row r="568" spans="1:92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>
        <f t="shared" si="132"/>
        <v>28275</v>
      </c>
      <c r="AR568" s="1">
        <f t="shared" si="134"/>
        <v>2833.785</v>
      </c>
      <c r="AS568" s="1">
        <f t="shared" si="135"/>
        <v>4889.395</v>
      </c>
      <c r="AT568" s="1">
        <f t="shared" si="136"/>
        <v>5604.395</v>
      </c>
      <c r="BB568" s="1"/>
      <c r="BC568" s="1"/>
      <c r="BD568" s="1"/>
      <c r="BE568" s="1"/>
      <c r="BF568" s="1"/>
      <c r="BG568" s="1">
        <f t="shared" si="133"/>
        <v>28275</v>
      </c>
      <c r="BH568" s="1">
        <f t="shared" si="127"/>
        <v>1924.523</v>
      </c>
      <c r="BI568" s="1">
        <f t="shared" si="128"/>
        <v>3691.081</v>
      </c>
      <c r="BJ568" s="1">
        <f t="shared" si="129"/>
        <v>4406.081</v>
      </c>
      <c r="BR568" s="1"/>
      <c r="BS568" s="1"/>
      <c r="BT568" s="1"/>
      <c r="BU568" s="1"/>
      <c r="BV568" s="1"/>
      <c r="BW568" s="1">
        <f t="shared" si="131"/>
        <v>56500</v>
      </c>
      <c r="BX568" s="1">
        <v>0</v>
      </c>
      <c r="BY568" s="1">
        <v>0</v>
      </c>
      <c r="CG568" s="1"/>
      <c r="CH568" s="1"/>
      <c r="CI568" s="1"/>
      <c r="CJ568" s="1"/>
      <c r="CK568" s="1"/>
      <c r="CL568" s="1">
        <f t="shared" si="130"/>
        <v>56500</v>
      </c>
      <c r="CM568" s="1">
        <v>0</v>
      </c>
      <c r="CN568" s="1">
        <v>0</v>
      </c>
    </row>
    <row r="569" spans="1:92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>
        <f t="shared" si="132"/>
        <v>28325</v>
      </c>
      <c r="AR569" s="1">
        <f t="shared" si="134"/>
        <v>2825.795</v>
      </c>
      <c r="AS569" s="1">
        <f t="shared" si="135"/>
        <v>4878.865</v>
      </c>
      <c r="AT569" s="1">
        <f t="shared" si="136"/>
        <v>5593.865</v>
      </c>
      <c r="BB569" s="1"/>
      <c r="BC569" s="1"/>
      <c r="BD569" s="1"/>
      <c r="BE569" s="1"/>
      <c r="BF569" s="1"/>
      <c r="BG569" s="1">
        <f t="shared" si="133"/>
        <v>28325</v>
      </c>
      <c r="BH569" s="1">
        <f aca="true" t="shared" si="137" ref="BH569:BH632">3461-((BG569-18660)*0.1598)</f>
        <v>1916.5330000000001</v>
      </c>
      <c r="BI569" s="1">
        <f aca="true" t="shared" si="138" ref="BI569:BI632">5716-((BG569-18660)*0.2106)</f>
        <v>3680.551</v>
      </c>
      <c r="BJ569" s="1">
        <f aca="true" t="shared" si="139" ref="BJ569:BJ632">6431-((BG569-18660)*0.2106)</f>
        <v>4395.5509999999995</v>
      </c>
      <c r="BR569" s="1"/>
      <c r="BS569" s="1"/>
      <c r="BT569" s="1"/>
      <c r="BU569" s="1"/>
      <c r="BV569" s="1"/>
      <c r="BW569" s="1">
        <f t="shared" si="131"/>
        <v>56600</v>
      </c>
      <c r="BX569" s="1">
        <v>0</v>
      </c>
      <c r="BY569" s="1">
        <v>0</v>
      </c>
      <c r="CG569" s="1"/>
      <c r="CH569" s="1"/>
      <c r="CI569" s="1"/>
      <c r="CJ569" s="1"/>
      <c r="CK569" s="1"/>
      <c r="CL569" s="1">
        <f t="shared" si="130"/>
        <v>56600</v>
      </c>
      <c r="CM569" s="1">
        <v>0</v>
      </c>
      <c r="CN569" s="1">
        <v>0</v>
      </c>
    </row>
    <row r="570" spans="1:92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>
        <f t="shared" si="132"/>
        <v>28375</v>
      </c>
      <c r="AR570" s="1">
        <f t="shared" si="134"/>
        <v>2817.8050000000003</v>
      </c>
      <c r="AS570" s="1">
        <f t="shared" si="135"/>
        <v>4868.335</v>
      </c>
      <c r="AT570" s="1">
        <f t="shared" si="136"/>
        <v>5583.335</v>
      </c>
      <c r="BB570" s="1"/>
      <c r="BC570" s="1"/>
      <c r="BD570" s="1"/>
      <c r="BE570" s="1"/>
      <c r="BF570" s="1"/>
      <c r="BG570" s="1">
        <f t="shared" si="133"/>
        <v>28375</v>
      </c>
      <c r="BH570" s="1">
        <f t="shared" si="137"/>
        <v>1908.5430000000001</v>
      </c>
      <c r="BI570" s="1">
        <f t="shared" si="138"/>
        <v>3670.0209999999997</v>
      </c>
      <c r="BJ570" s="1">
        <f t="shared" si="139"/>
        <v>4385.021</v>
      </c>
      <c r="BR570" s="1"/>
      <c r="BS570" s="1"/>
      <c r="BT570" s="1"/>
      <c r="BU570" s="1"/>
      <c r="BV570" s="1"/>
      <c r="BW570" s="1">
        <f t="shared" si="131"/>
        <v>56700</v>
      </c>
      <c r="BX570" s="1">
        <v>0</v>
      </c>
      <c r="BY570" s="1">
        <v>0</v>
      </c>
      <c r="CG570" s="1"/>
      <c r="CH570" s="1"/>
      <c r="CI570" s="1"/>
      <c r="CJ570" s="1"/>
      <c r="CK570" s="1"/>
      <c r="CL570" s="1">
        <f t="shared" si="130"/>
        <v>56700</v>
      </c>
      <c r="CM570" s="1">
        <v>0</v>
      </c>
      <c r="CN570" s="1">
        <v>0</v>
      </c>
    </row>
    <row r="571" spans="1:92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>
        <f t="shared" si="132"/>
        <v>28425</v>
      </c>
      <c r="AR571" s="1">
        <f t="shared" si="134"/>
        <v>2809.815</v>
      </c>
      <c r="AS571" s="1">
        <f t="shared" si="135"/>
        <v>4857.805</v>
      </c>
      <c r="AT571" s="1">
        <f t="shared" si="136"/>
        <v>5572.805</v>
      </c>
      <c r="BB571" s="1"/>
      <c r="BC571" s="1"/>
      <c r="BD571" s="1"/>
      <c r="BE571" s="1"/>
      <c r="BF571" s="1"/>
      <c r="BG571" s="1">
        <f t="shared" si="133"/>
        <v>28425</v>
      </c>
      <c r="BH571" s="1">
        <f t="shared" si="137"/>
        <v>1900.553</v>
      </c>
      <c r="BI571" s="1">
        <f t="shared" si="138"/>
        <v>3659.491</v>
      </c>
      <c r="BJ571" s="1">
        <f t="shared" si="139"/>
        <v>4374.491</v>
      </c>
      <c r="BR571" s="1"/>
      <c r="BS571" s="1"/>
      <c r="BT571" s="1"/>
      <c r="BU571" s="1"/>
      <c r="BV571" s="1"/>
      <c r="BW571" s="1">
        <f t="shared" si="131"/>
        <v>56800</v>
      </c>
      <c r="BX571" s="1">
        <v>0</v>
      </c>
      <c r="BY571" s="1">
        <v>0</v>
      </c>
      <c r="CG571" s="1"/>
      <c r="CH571" s="1"/>
      <c r="CI571" s="1"/>
      <c r="CJ571" s="1"/>
      <c r="CK571" s="1"/>
      <c r="CL571" s="1">
        <f t="shared" si="130"/>
        <v>56800</v>
      </c>
      <c r="CM571" s="1">
        <v>0</v>
      </c>
      <c r="CN571" s="1">
        <v>0</v>
      </c>
    </row>
    <row r="572" spans="1:92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>
        <f t="shared" si="132"/>
        <v>28475</v>
      </c>
      <c r="AR572" s="1">
        <f t="shared" si="134"/>
        <v>2801.825</v>
      </c>
      <c r="AS572" s="1">
        <f t="shared" si="135"/>
        <v>4847.275</v>
      </c>
      <c r="AT572" s="1">
        <f t="shared" si="136"/>
        <v>5562.275</v>
      </c>
      <c r="BB572" s="1"/>
      <c r="BC572" s="1"/>
      <c r="BD572" s="1"/>
      <c r="BE572" s="1"/>
      <c r="BF572" s="1"/>
      <c r="BG572" s="1">
        <f t="shared" si="133"/>
        <v>28475</v>
      </c>
      <c r="BH572" s="1">
        <f t="shared" si="137"/>
        <v>1892.563</v>
      </c>
      <c r="BI572" s="1">
        <f t="shared" si="138"/>
        <v>3648.961</v>
      </c>
      <c r="BJ572" s="1">
        <f t="shared" si="139"/>
        <v>4363.960999999999</v>
      </c>
      <c r="BR572" s="1"/>
      <c r="BS572" s="1"/>
      <c r="BT572" s="1"/>
      <c r="BU572" s="1"/>
      <c r="BV572" s="1"/>
      <c r="BW572" s="1">
        <f t="shared" si="131"/>
        <v>56900</v>
      </c>
      <c r="BX572" s="1">
        <v>0</v>
      </c>
      <c r="BY572" s="1">
        <v>0</v>
      </c>
      <c r="CG572" s="1"/>
      <c r="CH572" s="1"/>
      <c r="CI572" s="1"/>
      <c r="CJ572" s="1"/>
      <c r="CK572" s="1"/>
      <c r="CL572" s="1">
        <f t="shared" si="130"/>
        <v>56900</v>
      </c>
      <c r="CM572" s="1">
        <v>0</v>
      </c>
      <c r="CN572" s="1">
        <v>0</v>
      </c>
    </row>
    <row r="573" spans="1:92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>
        <f t="shared" si="132"/>
        <v>28525</v>
      </c>
      <c r="AR573" s="1">
        <f t="shared" si="134"/>
        <v>2793.835</v>
      </c>
      <c r="AS573" s="1">
        <f t="shared" si="135"/>
        <v>4836.745</v>
      </c>
      <c r="AT573" s="1">
        <f t="shared" si="136"/>
        <v>5551.745</v>
      </c>
      <c r="BB573" s="1"/>
      <c r="BC573" s="1"/>
      <c r="BD573" s="1"/>
      <c r="BE573" s="1"/>
      <c r="BF573" s="1"/>
      <c r="BG573" s="1">
        <f t="shared" si="133"/>
        <v>28525</v>
      </c>
      <c r="BH573" s="1">
        <f t="shared" si="137"/>
        <v>1884.573</v>
      </c>
      <c r="BI573" s="1">
        <f t="shared" si="138"/>
        <v>3638.431</v>
      </c>
      <c r="BJ573" s="1">
        <f t="shared" si="139"/>
        <v>4353.4310000000005</v>
      </c>
      <c r="BR573" s="1"/>
      <c r="BS573" s="1"/>
      <c r="BT573" s="1"/>
      <c r="BU573" s="1"/>
      <c r="BV573" s="1"/>
      <c r="BW573" s="1">
        <f t="shared" si="131"/>
        <v>57000</v>
      </c>
      <c r="BX573" s="1">
        <v>0</v>
      </c>
      <c r="BY573" s="1">
        <v>0</v>
      </c>
      <c r="CG573" s="1"/>
      <c r="CH573" s="1"/>
      <c r="CI573" s="1"/>
      <c r="CJ573" s="1"/>
      <c r="CK573" s="1"/>
      <c r="CL573" s="1">
        <f t="shared" si="130"/>
        <v>57000</v>
      </c>
      <c r="CM573" s="1">
        <v>0</v>
      </c>
      <c r="CN573" s="1">
        <v>0</v>
      </c>
    </row>
    <row r="574" spans="1:92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>
        <f t="shared" si="132"/>
        <v>28575</v>
      </c>
      <c r="AR574" s="1">
        <f t="shared" si="134"/>
        <v>2785.8450000000003</v>
      </c>
      <c r="AS574" s="1">
        <f t="shared" si="135"/>
        <v>4826.215</v>
      </c>
      <c r="AT574" s="1">
        <f t="shared" si="136"/>
        <v>5541.215</v>
      </c>
      <c r="BB574" s="1"/>
      <c r="BC574" s="1"/>
      <c r="BD574" s="1"/>
      <c r="BE574" s="1"/>
      <c r="BF574" s="1"/>
      <c r="BG574" s="1">
        <f t="shared" si="133"/>
        <v>28575</v>
      </c>
      <c r="BH574" s="1">
        <f t="shared" si="137"/>
        <v>1876.583</v>
      </c>
      <c r="BI574" s="1">
        <f t="shared" si="138"/>
        <v>3627.901</v>
      </c>
      <c r="BJ574" s="1">
        <f t="shared" si="139"/>
        <v>4342.901</v>
      </c>
      <c r="BR574" s="1"/>
      <c r="BS574" s="1"/>
      <c r="BT574" s="1"/>
      <c r="BU574" s="1"/>
      <c r="BV574" s="1"/>
      <c r="BW574" s="1">
        <f t="shared" si="131"/>
        <v>57100</v>
      </c>
      <c r="BX574" s="1">
        <v>0</v>
      </c>
      <c r="BY574" s="1">
        <v>0</v>
      </c>
      <c r="CG574" s="1"/>
      <c r="CH574" s="1"/>
      <c r="CI574" s="1"/>
      <c r="CJ574" s="1"/>
      <c r="CK574" s="1"/>
      <c r="CL574" s="1">
        <f t="shared" si="130"/>
        <v>57100</v>
      </c>
      <c r="CM574" s="1">
        <v>0</v>
      </c>
      <c r="CN574" s="1">
        <v>0</v>
      </c>
    </row>
    <row r="575" spans="1:92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>
        <f t="shared" si="132"/>
        <v>28625</v>
      </c>
      <c r="AR575" s="1">
        <f t="shared" si="134"/>
        <v>2777.855</v>
      </c>
      <c r="AS575" s="1">
        <f t="shared" si="135"/>
        <v>4815.6849999999995</v>
      </c>
      <c r="AT575" s="1">
        <f t="shared" si="136"/>
        <v>5530.6849999999995</v>
      </c>
      <c r="BB575" s="1"/>
      <c r="BC575" s="1"/>
      <c r="BD575" s="1"/>
      <c r="BE575" s="1"/>
      <c r="BF575" s="1"/>
      <c r="BG575" s="1">
        <f t="shared" si="133"/>
        <v>28625</v>
      </c>
      <c r="BH575" s="1">
        <f t="shared" si="137"/>
        <v>1868.593</v>
      </c>
      <c r="BI575" s="1">
        <f t="shared" si="138"/>
        <v>3617.371</v>
      </c>
      <c r="BJ575" s="1">
        <f t="shared" si="139"/>
        <v>4332.371</v>
      </c>
      <c r="BR575" s="1"/>
      <c r="BS575" s="1"/>
      <c r="BT575" s="1"/>
      <c r="BU575" s="1"/>
      <c r="BV575" s="1"/>
      <c r="BW575" s="1">
        <f t="shared" si="131"/>
        <v>57200</v>
      </c>
      <c r="BX575" s="1">
        <v>0</v>
      </c>
      <c r="BY575" s="1">
        <v>0</v>
      </c>
      <c r="CG575" s="1"/>
      <c r="CH575" s="1"/>
      <c r="CI575" s="1"/>
      <c r="CJ575" s="1"/>
      <c r="CK575" s="1"/>
      <c r="CL575" s="1">
        <f t="shared" si="130"/>
        <v>57200</v>
      </c>
      <c r="CM575" s="1">
        <v>0</v>
      </c>
      <c r="CN575" s="1">
        <v>0</v>
      </c>
    </row>
    <row r="576" spans="1:92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>
        <f t="shared" si="132"/>
        <v>28675</v>
      </c>
      <c r="AR576" s="1">
        <f t="shared" si="134"/>
        <v>2769.865</v>
      </c>
      <c r="AS576" s="1">
        <f t="shared" si="135"/>
        <v>4805.155</v>
      </c>
      <c r="AT576" s="1">
        <f t="shared" si="136"/>
        <v>5520.155</v>
      </c>
      <c r="BB576" s="1"/>
      <c r="BC576" s="1"/>
      <c r="BD576" s="1"/>
      <c r="BE576" s="1"/>
      <c r="BF576" s="1"/>
      <c r="BG576" s="1">
        <f t="shared" si="133"/>
        <v>28675</v>
      </c>
      <c r="BH576" s="1">
        <f t="shared" si="137"/>
        <v>1860.603</v>
      </c>
      <c r="BI576" s="1">
        <f t="shared" si="138"/>
        <v>3606.841</v>
      </c>
      <c r="BJ576" s="1">
        <f t="shared" si="139"/>
        <v>4321.841</v>
      </c>
      <c r="BR576" s="1"/>
      <c r="BS576" s="1"/>
      <c r="BT576" s="1"/>
      <c r="BU576" s="1"/>
      <c r="BV576" s="1"/>
      <c r="BW576" s="1">
        <f t="shared" si="131"/>
        <v>57300</v>
      </c>
      <c r="BX576" s="1">
        <v>0</v>
      </c>
      <c r="BY576" s="1">
        <v>0</v>
      </c>
      <c r="CG576" s="1"/>
      <c r="CH576" s="1"/>
      <c r="CI576" s="1"/>
      <c r="CJ576" s="1"/>
      <c r="CK576" s="1"/>
      <c r="CL576" s="1">
        <f t="shared" si="130"/>
        <v>57300</v>
      </c>
      <c r="CM576" s="1">
        <v>0</v>
      </c>
      <c r="CN576" s="1">
        <v>0</v>
      </c>
    </row>
    <row r="577" spans="1:92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>
        <f t="shared" si="132"/>
        <v>28725</v>
      </c>
      <c r="AR577" s="1">
        <f t="shared" si="134"/>
        <v>2761.875</v>
      </c>
      <c r="AS577" s="1">
        <f t="shared" si="135"/>
        <v>4794.625</v>
      </c>
      <c r="AT577" s="1">
        <f t="shared" si="136"/>
        <v>5509.625</v>
      </c>
      <c r="BB577" s="1"/>
      <c r="BC577" s="1"/>
      <c r="BD577" s="1"/>
      <c r="BE577" s="1"/>
      <c r="BF577" s="1"/>
      <c r="BG577" s="1">
        <f t="shared" si="133"/>
        <v>28725</v>
      </c>
      <c r="BH577" s="1">
        <f t="shared" si="137"/>
        <v>1852.613</v>
      </c>
      <c r="BI577" s="1">
        <f t="shared" si="138"/>
        <v>3596.3109999999997</v>
      </c>
      <c r="BJ577" s="1">
        <f t="shared" si="139"/>
        <v>4311.311</v>
      </c>
      <c r="BR577" s="1"/>
      <c r="BS577" s="1"/>
      <c r="BT577" s="1"/>
      <c r="BU577" s="1"/>
      <c r="BV577" s="1"/>
      <c r="BW577" s="1">
        <f t="shared" si="131"/>
        <v>57400</v>
      </c>
      <c r="BX577" s="1">
        <v>0</v>
      </c>
      <c r="BY577" s="1">
        <v>0</v>
      </c>
      <c r="CG577" s="1"/>
      <c r="CH577" s="1"/>
      <c r="CI577" s="1"/>
      <c r="CJ577" s="1"/>
      <c r="CK577" s="1"/>
      <c r="CL577" s="1">
        <f t="shared" si="130"/>
        <v>57400</v>
      </c>
      <c r="CM577" s="1">
        <v>0</v>
      </c>
      <c r="CN577" s="1">
        <v>0</v>
      </c>
    </row>
    <row r="578" spans="1:92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>
        <f t="shared" si="132"/>
        <v>28775</v>
      </c>
      <c r="AR578" s="1">
        <f t="shared" si="134"/>
        <v>2753.885</v>
      </c>
      <c r="AS578" s="1">
        <f t="shared" si="135"/>
        <v>4784.095</v>
      </c>
      <c r="AT578" s="1">
        <f t="shared" si="136"/>
        <v>5499.095</v>
      </c>
      <c r="BB578" s="1"/>
      <c r="BC578" s="1"/>
      <c r="BD578" s="1"/>
      <c r="BE578" s="1"/>
      <c r="BF578" s="1"/>
      <c r="BG578" s="1">
        <f t="shared" si="133"/>
        <v>28775</v>
      </c>
      <c r="BH578" s="1">
        <f t="shared" si="137"/>
        <v>1844.623</v>
      </c>
      <c r="BI578" s="1">
        <f t="shared" si="138"/>
        <v>3585.781</v>
      </c>
      <c r="BJ578" s="1">
        <f t="shared" si="139"/>
        <v>4300.781</v>
      </c>
      <c r="BR578" s="1"/>
      <c r="BS578" s="1"/>
      <c r="BT578" s="1"/>
      <c r="BU578" s="1"/>
      <c r="BV578" s="1"/>
      <c r="BW578" s="1">
        <f t="shared" si="131"/>
        <v>57500</v>
      </c>
      <c r="BX578" s="1">
        <v>0</v>
      </c>
      <c r="BY578" s="1">
        <v>0</v>
      </c>
      <c r="CG578" s="1"/>
      <c r="CH578" s="1"/>
      <c r="CI578" s="1"/>
      <c r="CJ578" s="1"/>
      <c r="CK578" s="1"/>
      <c r="CL578" s="1">
        <f t="shared" si="130"/>
        <v>57500</v>
      </c>
      <c r="CM578" s="1">
        <v>0</v>
      </c>
      <c r="CN578" s="1">
        <v>0</v>
      </c>
    </row>
    <row r="579" spans="1:92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>
        <f t="shared" si="132"/>
        <v>28825</v>
      </c>
      <c r="AR579" s="1">
        <f t="shared" si="134"/>
        <v>2745.895</v>
      </c>
      <c r="AS579" s="1">
        <f t="shared" si="135"/>
        <v>4773.565</v>
      </c>
      <c r="AT579" s="1">
        <f t="shared" si="136"/>
        <v>5488.565</v>
      </c>
      <c r="BB579" s="1"/>
      <c r="BC579" s="1"/>
      <c r="BD579" s="1"/>
      <c r="BE579" s="1"/>
      <c r="BF579" s="1"/>
      <c r="BG579" s="1">
        <f t="shared" si="133"/>
        <v>28825</v>
      </c>
      <c r="BH579" s="1">
        <f t="shared" si="137"/>
        <v>1836.633</v>
      </c>
      <c r="BI579" s="1">
        <f t="shared" si="138"/>
        <v>3575.2509999999997</v>
      </c>
      <c r="BJ579" s="1">
        <f t="shared" si="139"/>
        <v>4290.251</v>
      </c>
      <c r="BR579" s="1"/>
      <c r="BS579" s="1"/>
      <c r="BT579" s="1"/>
      <c r="BU579" s="1"/>
      <c r="BV579" s="1"/>
      <c r="BW579" s="1">
        <f t="shared" si="131"/>
        <v>57600</v>
      </c>
      <c r="BX579" s="1">
        <v>0</v>
      </c>
      <c r="BY579" s="1">
        <v>0</v>
      </c>
      <c r="CG579" s="1"/>
      <c r="CH579" s="1"/>
      <c r="CI579" s="1"/>
      <c r="CJ579" s="1"/>
      <c r="CK579" s="1"/>
      <c r="CL579" s="1">
        <f t="shared" si="130"/>
        <v>57600</v>
      </c>
      <c r="CM579" s="1">
        <v>0</v>
      </c>
      <c r="CN579" s="1">
        <v>0</v>
      </c>
    </row>
    <row r="580" spans="1:92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>
        <f t="shared" si="132"/>
        <v>28875</v>
      </c>
      <c r="AR580" s="1">
        <f t="shared" si="134"/>
        <v>2737.9049999999997</v>
      </c>
      <c r="AS580" s="1">
        <f t="shared" si="135"/>
        <v>4763.035</v>
      </c>
      <c r="AT580" s="1">
        <f t="shared" si="136"/>
        <v>5478.035</v>
      </c>
      <c r="BB580" s="1"/>
      <c r="BC580" s="1"/>
      <c r="BD580" s="1"/>
      <c r="BE580" s="1"/>
      <c r="BF580" s="1"/>
      <c r="BG580" s="1">
        <f t="shared" si="133"/>
        <v>28875</v>
      </c>
      <c r="BH580" s="1">
        <f t="shared" si="137"/>
        <v>1828.643</v>
      </c>
      <c r="BI580" s="1">
        <f t="shared" si="138"/>
        <v>3564.721</v>
      </c>
      <c r="BJ580" s="1">
        <f t="shared" si="139"/>
        <v>4279.721</v>
      </c>
      <c r="BR580" s="1"/>
      <c r="BS580" s="1"/>
      <c r="BT580" s="1"/>
      <c r="BU580" s="1"/>
      <c r="BV580" s="1"/>
      <c r="BW580" s="1">
        <f t="shared" si="131"/>
        <v>57700</v>
      </c>
      <c r="BX580" s="1">
        <v>0</v>
      </c>
      <c r="BY580" s="1">
        <v>0</v>
      </c>
      <c r="CG580" s="1"/>
      <c r="CH580" s="1"/>
      <c r="CI580" s="1"/>
      <c r="CJ580" s="1"/>
      <c r="CK580" s="1"/>
      <c r="CL580" s="1">
        <f t="shared" si="130"/>
        <v>57700</v>
      </c>
      <c r="CM580" s="1">
        <v>0</v>
      </c>
      <c r="CN580" s="1">
        <v>0</v>
      </c>
    </row>
    <row r="581" spans="1:92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>
        <f t="shared" si="132"/>
        <v>28925</v>
      </c>
      <c r="AR581" s="1">
        <f t="shared" si="134"/>
        <v>2729.915</v>
      </c>
      <c r="AS581" s="1">
        <f t="shared" si="135"/>
        <v>4752.505</v>
      </c>
      <c r="AT581" s="1">
        <f t="shared" si="136"/>
        <v>5467.505</v>
      </c>
      <c r="BB581" s="1"/>
      <c r="BC581" s="1"/>
      <c r="BD581" s="1"/>
      <c r="BE581" s="1"/>
      <c r="BF581" s="1"/>
      <c r="BG581" s="1">
        <f t="shared" si="133"/>
        <v>28925</v>
      </c>
      <c r="BH581" s="1">
        <f t="shared" si="137"/>
        <v>1820.653</v>
      </c>
      <c r="BI581" s="1">
        <f t="shared" si="138"/>
        <v>3554.191</v>
      </c>
      <c r="BJ581" s="1">
        <f t="shared" si="139"/>
        <v>4269.191</v>
      </c>
      <c r="BR581" s="1"/>
      <c r="BS581" s="1"/>
      <c r="BT581" s="1"/>
      <c r="BU581" s="1"/>
      <c r="BV581" s="1"/>
      <c r="BW581" s="1">
        <f t="shared" si="131"/>
        <v>57800</v>
      </c>
      <c r="BX581" s="1">
        <v>0</v>
      </c>
      <c r="BY581" s="1">
        <v>0</v>
      </c>
      <c r="CG581" s="1"/>
      <c r="CH581" s="1"/>
      <c r="CI581" s="1"/>
      <c r="CJ581" s="1"/>
      <c r="CK581" s="1"/>
      <c r="CL581" s="1">
        <f aca="true" t="shared" si="140" ref="CL581:CL644">CL580+100</f>
        <v>57800</v>
      </c>
      <c r="CM581" s="1">
        <v>0</v>
      </c>
      <c r="CN581" s="1">
        <v>0</v>
      </c>
    </row>
    <row r="582" spans="1:92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>
        <f t="shared" si="132"/>
        <v>28975</v>
      </c>
      <c r="AR582" s="1">
        <f t="shared" si="134"/>
        <v>2721.925</v>
      </c>
      <c r="AS582" s="1">
        <f t="shared" si="135"/>
        <v>4741.975</v>
      </c>
      <c r="AT582" s="1">
        <f t="shared" si="136"/>
        <v>5456.975</v>
      </c>
      <c r="BB582" s="1"/>
      <c r="BC582" s="1"/>
      <c r="BD582" s="1"/>
      <c r="BE582" s="1"/>
      <c r="BF582" s="1"/>
      <c r="BG582" s="1">
        <f t="shared" si="133"/>
        <v>28975</v>
      </c>
      <c r="BH582" s="1">
        <f t="shared" si="137"/>
        <v>1812.663</v>
      </c>
      <c r="BI582" s="1">
        <f t="shared" si="138"/>
        <v>3543.661</v>
      </c>
      <c r="BJ582" s="1">
        <f t="shared" si="139"/>
        <v>4258.661</v>
      </c>
      <c r="BR582" s="1"/>
      <c r="BS582" s="1"/>
      <c r="BT582" s="1"/>
      <c r="BU582" s="1"/>
      <c r="BV582" s="1"/>
      <c r="BW582" s="1">
        <f aca="true" t="shared" si="141" ref="BW582:BW645">BW581+100</f>
        <v>57900</v>
      </c>
      <c r="BX582" s="1">
        <v>0</v>
      </c>
      <c r="BY582" s="1">
        <v>0</v>
      </c>
      <c r="CG582" s="1"/>
      <c r="CH582" s="1"/>
      <c r="CI582" s="1"/>
      <c r="CJ582" s="1"/>
      <c r="CK582" s="1"/>
      <c r="CL582" s="1">
        <f t="shared" si="140"/>
        <v>57900</v>
      </c>
      <c r="CM582" s="1">
        <v>0</v>
      </c>
      <c r="CN582" s="1">
        <v>0</v>
      </c>
    </row>
    <row r="583" spans="1:92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>
        <f t="shared" si="132"/>
        <v>29025</v>
      </c>
      <c r="AR583" s="1">
        <f t="shared" si="134"/>
        <v>2713.935</v>
      </c>
      <c r="AS583" s="1">
        <f t="shared" si="135"/>
        <v>4731.445</v>
      </c>
      <c r="AT583" s="1">
        <f t="shared" si="136"/>
        <v>5446.445</v>
      </c>
      <c r="BB583" s="1"/>
      <c r="BC583" s="1"/>
      <c r="BD583" s="1"/>
      <c r="BE583" s="1"/>
      <c r="BF583" s="1"/>
      <c r="BG583" s="1">
        <f t="shared" si="133"/>
        <v>29025</v>
      </c>
      <c r="BH583" s="1">
        <f t="shared" si="137"/>
        <v>1804.673</v>
      </c>
      <c r="BI583" s="1">
        <f t="shared" si="138"/>
        <v>3533.131</v>
      </c>
      <c r="BJ583" s="1">
        <f t="shared" si="139"/>
        <v>4248.130999999999</v>
      </c>
      <c r="BR583" s="1"/>
      <c r="BS583" s="1"/>
      <c r="BT583" s="1"/>
      <c r="BU583" s="1"/>
      <c r="BV583" s="1"/>
      <c r="BW583" s="1">
        <f t="shared" si="141"/>
        <v>58000</v>
      </c>
      <c r="BX583" s="1">
        <v>0</v>
      </c>
      <c r="BY583" s="1">
        <v>0</v>
      </c>
      <c r="CG583" s="1"/>
      <c r="CH583" s="1"/>
      <c r="CI583" s="1"/>
      <c r="CJ583" s="1"/>
      <c r="CK583" s="1"/>
      <c r="CL583" s="1">
        <f t="shared" si="140"/>
        <v>58000</v>
      </c>
      <c r="CM583" s="1">
        <v>0</v>
      </c>
      <c r="CN583" s="1">
        <v>0</v>
      </c>
    </row>
    <row r="584" spans="1:92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>
        <f t="shared" si="132"/>
        <v>29075</v>
      </c>
      <c r="AR584" s="1">
        <f t="shared" si="134"/>
        <v>2705.945</v>
      </c>
      <c r="AS584" s="1">
        <f t="shared" si="135"/>
        <v>4720.915</v>
      </c>
      <c r="AT584" s="1">
        <f t="shared" si="136"/>
        <v>5435.915</v>
      </c>
      <c r="BB584" s="1"/>
      <c r="BC584" s="1"/>
      <c r="BD584" s="1"/>
      <c r="BE584" s="1"/>
      <c r="BF584" s="1"/>
      <c r="BG584" s="1">
        <f t="shared" si="133"/>
        <v>29075</v>
      </c>
      <c r="BH584" s="1">
        <f t="shared" si="137"/>
        <v>1796.683</v>
      </c>
      <c r="BI584" s="1">
        <f t="shared" si="138"/>
        <v>3522.601</v>
      </c>
      <c r="BJ584" s="1">
        <f t="shared" si="139"/>
        <v>4237.601000000001</v>
      </c>
      <c r="BR584" s="1"/>
      <c r="BS584" s="1"/>
      <c r="BT584" s="1"/>
      <c r="BU584" s="1"/>
      <c r="BV584" s="1"/>
      <c r="BW584" s="1">
        <f t="shared" si="141"/>
        <v>58100</v>
      </c>
      <c r="BX584" s="1">
        <v>0</v>
      </c>
      <c r="BY584" s="1">
        <v>0</v>
      </c>
      <c r="CG584" s="1"/>
      <c r="CH584" s="1"/>
      <c r="CI584" s="1"/>
      <c r="CJ584" s="1"/>
      <c r="CK584" s="1"/>
      <c r="CL584" s="1">
        <f t="shared" si="140"/>
        <v>58100</v>
      </c>
      <c r="CM584" s="1">
        <v>0</v>
      </c>
      <c r="CN584" s="1">
        <v>0</v>
      </c>
    </row>
    <row r="585" spans="1:92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>
        <f t="shared" si="132"/>
        <v>29125</v>
      </c>
      <c r="AR585" s="1">
        <f t="shared" si="134"/>
        <v>2697.955</v>
      </c>
      <c r="AS585" s="1">
        <f t="shared" si="135"/>
        <v>4710.385</v>
      </c>
      <c r="AT585" s="1">
        <f t="shared" si="136"/>
        <v>5425.385</v>
      </c>
      <c r="BB585" s="1"/>
      <c r="BC585" s="1"/>
      <c r="BD585" s="1"/>
      <c r="BE585" s="1"/>
      <c r="BF585" s="1"/>
      <c r="BG585" s="1">
        <f t="shared" si="133"/>
        <v>29125</v>
      </c>
      <c r="BH585" s="1">
        <f t="shared" si="137"/>
        <v>1788.693</v>
      </c>
      <c r="BI585" s="1">
        <f t="shared" si="138"/>
        <v>3512.071</v>
      </c>
      <c r="BJ585" s="1">
        <f t="shared" si="139"/>
        <v>4227.071</v>
      </c>
      <c r="BR585" s="1"/>
      <c r="BS585" s="1"/>
      <c r="BT585" s="1"/>
      <c r="BU585" s="1"/>
      <c r="BV585" s="1"/>
      <c r="BW585" s="1">
        <f t="shared" si="141"/>
        <v>58200</v>
      </c>
      <c r="BX585" s="1">
        <v>0</v>
      </c>
      <c r="BY585" s="1">
        <v>0</v>
      </c>
      <c r="CG585" s="1"/>
      <c r="CH585" s="1"/>
      <c r="CI585" s="1"/>
      <c r="CJ585" s="1"/>
      <c r="CK585" s="1"/>
      <c r="CL585" s="1">
        <f t="shared" si="140"/>
        <v>58200</v>
      </c>
      <c r="CM585" s="1">
        <v>0</v>
      </c>
      <c r="CN585" s="1">
        <v>0</v>
      </c>
    </row>
    <row r="586" spans="1:92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>
        <f t="shared" si="132"/>
        <v>29175</v>
      </c>
      <c r="AR586" s="1">
        <f t="shared" si="134"/>
        <v>2689.965</v>
      </c>
      <c r="AS586" s="1">
        <f t="shared" si="135"/>
        <v>4699.855</v>
      </c>
      <c r="AT586" s="1">
        <f t="shared" si="136"/>
        <v>5414.855</v>
      </c>
      <c r="BB586" s="1"/>
      <c r="BC586" s="1"/>
      <c r="BD586" s="1"/>
      <c r="BE586" s="1"/>
      <c r="BF586" s="1"/>
      <c r="BG586" s="1">
        <f t="shared" si="133"/>
        <v>29175</v>
      </c>
      <c r="BH586" s="1">
        <f t="shared" si="137"/>
        <v>1780.703</v>
      </c>
      <c r="BI586" s="1">
        <f t="shared" si="138"/>
        <v>3501.5409999999997</v>
      </c>
      <c r="BJ586" s="1">
        <f t="shared" si="139"/>
        <v>4216.540999999999</v>
      </c>
      <c r="BR586" s="1"/>
      <c r="BS586" s="1"/>
      <c r="BT586" s="1"/>
      <c r="BU586" s="1"/>
      <c r="BV586" s="1"/>
      <c r="BW586" s="1">
        <f t="shared" si="141"/>
        <v>58300</v>
      </c>
      <c r="BX586" s="1">
        <v>0</v>
      </c>
      <c r="BY586" s="1">
        <v>0</v>
      </c>
      <c r="CG586" s="1"/>
      <c r="CH586" s="1"/>
      <c r="CI586" s="1"/>
      <c r="CJ586" s="1"/>
      <c r="CK586" s="1"/>
      <c r="CL586" s="1">
        <f t="shared" si="140"/>
        <v>58300</v>
      </c>
      <c r="CM586" s="1">
        <v>0</v>
      </c>
      <c r="CN586" s="1">
        <v>0</v>
      </c>
    </row>
    <row r="587" spans="1:92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>
        <f t="shared" si="132"/>
        <v>29225</v>
      </c>
      <c r="AR587" s="1">
        <f t="shared" si="134"/>
        <v>2681.975</v>
      </c>
      <c r="AS587" s="1">
        <f t="shared" si="135"/>
        <v>4689.325</v>
      </c>
      <c r="AT587" s="1">
        <f t="shared" si="136"/>
        <v>5404.325</v>
      </c>
      <c r="BB587" s="1"/>
      <c r="BC587" s="1"/>
      <c r="BD587" s="1"/>
      <c r="BE587" s="1"/>
      <c r="BF587" s="1"/>
      <c r="BG587" s="1">
        <f t="shared" si="133"/>
        <v>29225</v>
      </c>
      <c r="BH587" s="1">
        <f t="shared" si="137"/>
        <v>1772.713</v>
      </c>
      <c r="BI587" s="1">
        <f t="shared" si="138"/>
        <v>3491.011</v>
      </c>
      <c r="BJ587" s="1">
        <f t="shared" si="139"/>
        <v>4206.011</v>
      </c>
      <c r="BR587" s="1"/>
      <c r="BS587" s="1"/>
      <c r="BT587" s="1"/>
      <c r="BU587" s="1"/>
      <c r="BV587" s="1"/>
      <c r="BW587" s="1">
        <f t="shared" si="141"/>
        <v>58400</v>
      </c>
      <c r="BX587" s="1">
        <v>0</v>
      </c>
      <c r="BY587" s="1">
        <v>0</v>
      </c>
      <c r="CG587" s="1"/>
      <c r="CH587" s="1"/>
      <c r="CI587" s="1"/>
      <c r="CJ587" s="1"/>
      <c r="CK587" s="1"/>
      <c r="CL587" s="1">
        <f t="shared" si="140"/>
        <v>58400</v>
      </c>
      <c r="CM587" s="1">
        <v>0</v>
      </c>
      <c r="CN587" s="1">
        <v>0</v>
      </c>
    </row>
    <row r="588" spans="1:92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>
        <f t="shared" si="132"/>
        <v>29275</v>
      </c>
      <c r="AR588" s="1">
        <f t="shared" si="134"/>
        <v>2673.985</v>
      </c>
      <c r="AS588" s="1">
        <f t="shared" si="135"/>
        <v>4678.795</v>
      </c>
      <c r="AT588" s="1">
        <f t="shared" si="136"/>
        <v>5393.795</v>
      </c>
      <c r="BB588" s="1"/>
      <c r="BC588" s="1"/>
      <c r="BD588" s="1"/>
      <c r="BE588" s="1"/>
      <c r="BF588" s="1"/>
      <c r="BG588" s="1">
        <f t="shared" si="133"/>
        <v>29275</v>
      </c>
      <c r="BH588" s="1">
        <f t="shared" si="137"/>
        <v>1764.723</v>
      </c>
      <c r="BI588" s="1">
        <f t="shared" si="138"/>
        <v>3480.4809999999998</v>
      </c>
      <c r="BJ588" s="1">
        <f t="shared" si="139"/>
        <v>4195.481</v>
      </c>
      <c r="BR588" s="1"/>
      <c r="BS588" s="1"/>
      <c r="BT588" s="1"/>
      <c r="BU588" s="1"/>
      <c r="BV588" s="1"/>
      <c r="BW588" s="1">
        <f t="shared" si="141"/>
        <v>58500</v>
      </c>
      <c r="BX588" s="1">
        <v>0</v>
      </c>
      <c r="BY588" s="1">
        <v>0</v>
      </c>
      <c r="CG588" s="1"/>
      <c r="CH588" s="1"/>
      <c r="CI588" s="1"/>
      <c r="CJ588" s="1"/>
      <c r="CK588" s="1"/>
      <c r="CL588" s="1">
        <f t="shared" si="140"/>
        <v>58500</v>
      </c>
      <c r="CM588" s="1">
        <v>0</v>
      </c>
      <c r="CN588" s="1">
        <v>0</v>
      </c>
    </row>
    <row r="589" spans="1:92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>
        <f t="shared" si="132"/>
        <v>29325</v>
      </c>
      <c r="AR589" s="1">
        <f t="shared" si="134"/>
        <v>2665.995</v>
      </c>
      <c r="AS589" s="1">
        <f t="shared" si="135"/>
        <v>4668.264999999999</v>
      </c>
      <c r="AT589" s="1">
        <f t="shared" si="136"/>
        <v>5383.264999999999</v>
      </c>
      <c r="BB589" s="1"/>
      <c r="BC589" s="1"/>
      <c r="BD589" s="1"/>
      <c r="BE589" s="1"/>
      <c r="BF589" s="1"/>
      <c r="BG589" s="1">
        <f t="shared" si="133"/>
        <v>29325</v>
      </c>
      <c r="BH589" s="1">
        <f t="shared" si="137"/>
        <v>1756.733</v>
      </c>
      <c r="BI589" s="1">
        <f t="shared" si="138"/>
        <v>3469.951</v>
      </c>
      <c r="BJ589" s="1">
        <f t="shared" si="139"/>
        <v>4184.951</v>
      </c>
      <c r="BR589" s="1"/>
      <c r="BS589" s="1"/>
      <c r="BT589" s="1"/>
      <c r="BU589" s="1"/>
      <c r="BV589" s="1"/>
      <c r="BW589" s="1">
        <f t="shared" si="141"/>
        <v>58600</v>
      </c>
      <c r="BX589" s="1">
        <v>0</v>
      </c>
      <c r="BY589" s="1">
        <v>0</v>
      </c>
      <c r="CG589" s="1"/>
      <c r="CH589" s="1"/>
      <c r="CI589" s="1"/>
      <c r="CJ589" s="1"/>
      <c r="CK589" s="1"/>
      <c r="CL589" s="1">
        <f t="shared" si="140"/>
        <v>58600</v>
      </c>
      <c r="CM589" s="1">
        <v>0</v>
      </c>
      <c r="CN589" s="1">
        <v>0</v>
      </c>
    </row>
    <row r="590" spans="1:92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>
        <f t="shared" si="132"/>
        <v>29375</v>
      </c>
      <c r="AR590" s="1">
        <f t="shared" si="134"/>
        <v>2658.005</v>
      </c>
      <c r="AS590" s="1">
        <f t="shared" si="135"/>
        <v>4657.735</v>
      </c>
      <c r="AT590" s="1">
        <f t="shared" si="136"/>
        <v>5372.735</v>
      </c>
      <c r="BB590" s="1"/>
      <c r="BC590" s="1"/>
      <c r="BD590" s="1"/>
      <c r="BE590" s="1"/>
      <c r="BF590" s="1"/>
      <c r="BG590" s="1">
        <f t="shared" si="133"/>
        <v>29375</v>
      </c>
      <c r="BH590" s="1">
        <f t="shared" si="137"/>
        <v>1748.743</v>
      </c>
      <c r="BI590" s="1">
        <f t="shared" si="138"/>
        <v>3459.421</v>
      </c>
      <c r="BJ590" s="1">
        <f t="shared" si="139"/>
        <v>4174.421</v>
      </c>
      <c r="BR590" s="1"/>
      <c r="BS590" s="1"/>
      <c r="BT590" s="1"/>
      <c r="BU590" s="1"/>
      <c r="BV590" s="1"/>
      <c r="BW590" s="1">
        <f t="shared" si="141"/>
        <v>58700</v>
      </c>
      <c r="BX590" s="1">
        <v>0</v>
      </c>
      <c r="BY590" s="1">
        <v>0</v>
      </c>
      <c r="CG590" s="1"/>
      <c r="CH590" s="1"/>
      <c r="CI590" s="1"/>
      <c r="CJ590" s="1"/>
      <c r="CK590" s="1"/>
      <c r="CL590" s="1">
        <f t="shared" si="140"/>
        <v>58700</v>
      </c>
      <c r="CM590" s="1">
        <v>0</v>
      </c>
      <c r="CN590" s="1">
        <v>0</v>
      </c>
    </row>
    <row r="591" spans="1:92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>
        <f t="shared" si="132"/>
        <v>29425</v>
      </c>
      <c r="AR591" s="1">
        <f t="shared" si="134"/>
        <v>2650.015</v>
      </c>
      <c r="AS591" s="1">
        <f t="shared" si="135"/>
        <v>4647.205</v>
      </c>
      <c r="AT591" s="1">
        <f t="shared" si="136"/>
        <v>5362.205</v>
      </c>
      <c r="BB591" s="1"/>
      <c r="BC591" s="1"/>
      <c r="BD591" s="1"/>
      <c r="BE591" s="1"/>
      <c r="BF591" s="1"/>
      <c r="BG591" s="1">
        <f t="shared" si="133"/>
        <v>29425</v>
      </c>
      <c r="BH591" s="1">
        <f t="shared" si="137"/>
        <v>1740.753</v>
      </c>
      <c r="BI591" s="1">
        <f t="shared" si="138"/>
        <v>3448.891</v>
      </c>
      <c r="BJ591" s="1">
        <f t="shared" si="139"/>
        <v>4163.891</v>
      </c>
      <c r="BR591" s="1"/>
      <c r="BS591" s="1"/>
      <c r="BT591" s="1"/>
      <c r="BU591" s="1"/>
      <c r="BV591" s="1"/>
      <c r="BW591" s="1">
        <f t="shared" si="141"/>
        <v>58800</v>
      </c>
      <c r="BX591" s="1">
        <v>0</v>
      </c>
      <c r="BY591" s="1">
        <v>0</v>
      </c>
      <c r="CG591" s="1"/>
      <c r="CH591" s="1"/>
      <c r="CI591" s="1"/>
      <c r="CJ591" s="1"/>
      <c r="CK591" s="1"/>
      <c r="CL591" s="1">
        <f t="shared" si="140"/>
        <v>58800</v>
      </c>
      <c r="CM591" s="1">
        <v>0</v>
      </c>
      <c r="CN591" s="1">
        <v>0</v>
      </c>
    </row>
    <row r="592" spans="1:92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>
        <f t="shared" si="132"/>
        <v>29475</v>
      </c>
      <c r="AR592" s="1">
        <f t="shared" si="134"/>
        <v>2642.025</v>
      </c>
      <c r="AS592" s="1">
        <f t="shared" si="135"/>
        <v>4636.675</v>
      </c>
      <c r="AT592" s="1">
        <f t="shared" si="136"/>
        <v>5351.675</v>
      </c>
      <c r="BB592" s="1"/>
      <c r="BC592" s="1"/>
      <c r="BD592" s="1"/>
      <c r="BE592" s="1"/>
      <c r="BF592" s="1"/>
      <c r="BG592" s="1">
        <f t="shared" si="133"/>
        <v>29475</v>
      </c>
      <c r="BH592" s="1">
        <f t="shared" si="137"/>
        <v>1732.763</v>
      </c>
      <c r="BI592" s="1">
        <f t="shared" si="138"/>
        <v>3438.361</v>
      </c>
      <c r="BJ592" s="1">
        <f t="shared" si="139"/>
        <v>4153.361</v>
      </c>
      <c r="BR592" s="1"/>
      <c r="BS592" s="1"/>
      <c r="BT592" s="1"/>
      <c r="BU592" s="1"/>
      <c r="BV592" s="1"/>
      <c r="BW592" s="1">
        <f t="shared" si="141"/>
        <v>58900</v>
      </c>
      <c r="BX592" s="1">
        <v>0</v>
      </c>
      <c r="BY592" s="1">
        <v>0</v>
      </c>
      <c r="CG592" s="1"/>
      <c r="CH592" s="1"/>
      <c r="CI592" s="1"/>
      <c r="CJ592" s="1"/>
      <c r="CK592" s="1"/>
      <c r="CL592" s="1">
        <f t="shared" si="140"/>
        <v>58900</v>
      </c>
      <c r="CM592" s="1">
        <v>0</v>
      </c>
      <c r="CN592" s="1">
        <v>0</v>
      </c>
    </row>
    <row r="593" spans="1:92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>
        <f t="shared" si="132"/>
        <v>29525</v>
      </c>
      <c r="AR593" s="1">
        <f t="shared" si="134"/>
        <v>2634.035</v>
      </c>
      <c r="AS593" s="1">
        <f t="shared" si="135"/>
        <v>4626.145</v>
      </c>
      <c r="AT593" s="1">
        <f t="shared" si="136"/>
        <v>5341.145</v>
      </c>
      <c r="BB593" s="1"/>
      <c r="BC593" s="1"/>
      <c r="BD593" s="1"/>
      <c r="BE593" s="1"/>
      <c r="BF593" s="1"/>
      <c r="BG593" s="1">
        <f t="shared" si="133"/>
        <v>29525</v>
      </c>
      <c r="BH593" s="1">
        <f t="shared" si="137"/>
        <v>1724.7730000000001</v>
      </c>
      <c r="BI593" s="1">
        <f t="shared" si="138"/>
        <v>3427.8309999999997</v>
      </c>
      <c r="BJ593" s="1">
        <f t="shared" si="139"/>
        <v>4142.831</v>
      </c>
      <c r="BR593" s="1"/>
      <c r="BS593" s="1"/>
      <c r="BT593" s="1"/>
      <c r="BU593" s="1"/>
      <c r="BV593" s="1"/>
      <c r="BW593" s="1">
        <f t="shared" si="141"/>
        <v>59000</v>
      </c>
      <c r="BX593" s="1">
        <v>0</v>
      </c>
      <c r="BY593" s="1">
        <v>0</v>
      </c>
      <c r="CG593" s="1"/>
      <c r="CH593" s="1"/>
      <c r="CI593" s="1"/>
      <c r="CJ593" s="1"/>
      <c r="CK593" s="1"/>
      <c r="CL593" s="1">
        <f t="shared" si="140"/>
        <v>59000</v>
      </c>
      <c r="CM593" s="1">
        <v>0</v>
      </c>
      <c r="CN593" s="1">
        <v>0</v>
      </c>
    </row>
    <row r="594" spans="1:92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>
        <f t="shared" si="132"/>
        <v>29575</v>
      </c>
      <c r="AR594" s="1">
        <f t="shared" si="134"/>
        <v>2626.045</v>
      </c>
      <c r="AS594" s="1">
        <f t="shared" si="135"/>
        <v>4615.615</v>
      </c>
      <c r="AT594" s="1">
        <f t="shared" si="136"/>
        <v>5330.615</v>
      </c>
      <c r="BB594" s="1"/>
      <c r="BC594" s="1"/>
      <c r="BD594" s="1"/>
      <c r="BE594" s="1"/>
      <c r="BF594" s="1"/>
      <c r="BG594" s="1">
        <f t="shared" si="133"/>
        <v>29575</v>
      </c>
      <c r="BH594" s="1">
        <f t="shared" si="137"/>
        <v>1716.7830000000001</v>
      </c>
      <c r="BI594" s="1">
        <f t="shared" si="138"/>
        <v>3417.301</v>
      </c>
      <c r="BJ594" s="1">
        <f t="shared" si="139"/>
        <v>4132.3009999999995</v>
      </c>
      <c r="BR594" s="1"/>
      <c r="BS594" s="1"/>
      <c r="BT594" s="1"/>
      <c r="BU594" s="1"/>
      <c r="BV594" s="1"/>
      <c r="BW594" s="1">
        <f t="shared" si="141"/>
        <v>59100</v>
      </c>
      <c r="BX594" s="1"/>
      <c r="BY594" s="1">
        <v>0</v>
      </c>
      <c r="CG594" s="1"/>
      <c r="CH594" s="1"/>
      <c r="CI594" s="1"/>
      <c r="CJ594" s="1"/>
      <c r="CK594" s="1"/>
      <c r="CL594" s="1">
        <f t="shared" si="140"/>
        <v>59100</v>
      </c>
      <c r="CM594" s="1">
        <v>0</v>
      </c>
      <c r="CN594" s="1">
        <v>0</v>
      </c>
    </row>
    <row r="595" spans="1:92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>
        <f t="shared" si="132"/>
        <v>29625</v>
      </c>
      <c r="AR595" s="1">
        <f t="shared" si="134"/>
        <v>2618.0550000000003</v>
      </c>
      <c r="AS595" s="1">
        <f t="shared" si="135"/>
        <v>4605.085</v>
      </c>
      <c r="AT595" s="1">
        <f t="shared" si="136"/>
        <v>5320.085</v>
      </c>
      <c r="BB595" s="1"/>
      <c r="BC595" s="1"/>
      <c r="BD595" s="1"/>
      <c r="BE595" s="1"/>
      <c r="BF595" s="1"/>
      <c r="BG595" s="1">
        <f t="shared" si="133"/>
        <v>29625</v>
      </c>
      <c r="BH595" s="1">
        <f t="shared" si="137"/>
        <v>1708.7930000000001</v>
      </c>
      <c r="BI595" s="1">
        <f t="shared" si="138"/>
        <v>3406.7709999999997</v>
      </c>
      <c r="BJ595" s="1">
        <f t="shared" si="139"/>
        <v>4121.771</v>
      </c>
      <c r="BR595" s="1"/>
      <c r="BS595" s="1"/>
      <c r="BT595" s="1"/>
      <c r="BU595" s="1"/>
      <c r="BV595" s="1"/>
      <c r="BW595" s="1">
        <f t="shared" si="141"/>
        <v>59200</v>
      </c>
      <c r="BX595" s="1"/>
      <c r="BY595" s="1">
        <v>0</v>
      </c>
      <c r="CG595" s="1"/>
      <c r="CH595" s="1"/>
      <c r="CI595" s="1"/>
      <c r="CJ595" s="1"/>
      <c r="CK595" s="1"/>
      <c r="CL595" s="1">
        <f t="shared" si="140"/>
        <v>59200</v>
      </c>
      <c r="CM595" s="1">
        <v>0</v>
      </c>
      <c r="CN595" s="1">
        <v>0</v>
      </c>
    </row>
    <row r="596" spans="1:92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>
        <f t="shared" si="132"/>
        <v>29675</v>
      </c>
      <c r="AR596" s="1">
        <f t="shared" si="134"/>
        <v>2610.065</v>
      </c>
      <c r="AS596" s="1">
        <f t="shared" si="135"/>
        <v>4594.555</v>
      </c>
      <c r="AT596" s="1">
        <f t="shared" si="136"/>
        <v>5309.555</v>
      </c>
      <c r="BB596" s="1"/>
      <c r="BC596" s="1"/>
      <c r="BD596" s="1"/>
      <c r="BE596" s="1"/>
      <c r="BF596" s="1"/>
      <c r="BG596" s="1">
        <f t="shared" si="133"/>
        <v>29675</v>
      </c>
      <c r="BH596" s="1">
        <f t="shared" si="137"/>
        <v>1700.803</v>
      </c>
      <c r="BI596" s="1">
        <f t="shared" si="138"/>
        <v>3396.241</v>
      </c>
      <c r="BJ596" s="1">
        <f t="shared" si="139"/>
        <v>4111.241</v>
      </c>
      <c r="BR596" s="1"/>
      <c r="BS596" s="1"/>
      <c r="BT596" s="1"/>
      <c r="BU596" s="1"/>
      <c r="BV596" s="1"/>
      <c r="BW596" s="1">
        <f t="shared" si="141"/>
        <v>59300</v>
      </c>
      <c r="BX596" s="1"/>
      <c r="BY596" s="1">
        <v>0</v>
      </c>
      <c r="CG596" s="1"/>
      <c r="CH596" s="1"/>
      <c r="CI596" s="1"/>
      <c r="CJ596" s="1"/>
      <c r="CK596" s="1"/>
      <c r="CL596" s="1">
        <f t="shared" si="140"/>
        <v>59300</v>
      </c>
      <c r="CM596" s="1">
        <v>0</v>
      </c>
      <c r="CN596" s="1">
        <v>0</v>
      </c>
    </row>
    <row r="597" spans="1:92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>
        <f t="shared" si="132"/>
        <v>29725</v>
      </c>
      <c r="AR597" s="1">
        <f t="shared" si="134"/>
        <v>2602.075</v>
      </c>
      <c r="AS597" s="1">
        <f t="shared" si="135"/>
        <v>4584.025</v>
      </c>
      <c r="AT597" s="1">
        <f t="shared" si="136"/>
        <v>5299.025</v>
      </c>
      <c r="BB597" s="1"/>
      <c r="BC597" s="1"/>
      <c r="BD597" s="1"/>
      <c r="BE597" s="1"/>
      <c r="BF597" s="1"/>
      <c r="BG597" s="1">
        <f t="shared" si="133"/>
        <v>29725</v>
      </c>
      <c r="BH597" s="1">
        <f t="shared" si="137"/>
        <v>1692.813</v>
      </c>
      <c r="BI597" s="1">
        <f t="shared" si="138"/>
        <v>3385.711</v>
      </c>
      <c r="BJ597" s="1">
        <f t="shared" si="139"/>
        <v>4100.710999999999</v>
      </c>
      <c r="BR597" s="1"/>
      <c r="BS597" s="1"/>
      <c r="BT597" s="1"/>
      <c r="BU597" s="1"/>
      <c r="BV597" s="1"/>
      <c r="BW597" s="1">
        <f t="shared" si="141"/>
        <v>59400</v>
      </c>
      <c r="BX597" s="1"/>
      <c r="BY597" s="1">
        <v>0</v>
      </c>
      <c r="CG597" s="1"/>
      <c r="CH597" s="1"/>
      <c r="CI597" s="1"/>
      <c r="CJ597" s="1"/>
      <c r="CK597" s="1"/>
      <c r="CL597" s="1">
        <f t="shared" si="140"/>
        <v>59400</v>
      </c>
      <c r="CM597" s="1">
        <v>0</v>
      </c>
      <c r="CN597" s="1">
        <v>0</v>
      </c>
    </row>
    <row r="598" spans="1:92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>
        <f t="shared" si="132"/>
        <v>29775</v>
      </c>
      <c r="AR598" s="1">
        <f t="shared" si="134"/>
        <v>2594.085</v>
      </c>
      <c r="AS598" s="1">
        <f t="shared" si="135"/>
        <v>4573.495</v>
      </c>
      <c r="AT598" s="1">
        <f t="shared" si="136"/>
        <v>5288.495</v>
      </c>
      <c r="BB598" s="1"/>
      <c r="BC598" s="1"/>
      <c r="BD598" s="1"/>
      <c r="BE598" s="1"/>
      <c r="BF598" s="1"/>
      <c r="BG598" s="1">
        <f t="shared" si="133"/>
        <v>29775</v>
      </c>
      <c r="BH598" s="1">
        <f t="shared" si="137"/>
        <v>1684.823</v>
      </c>
      <c r="BI598" s="1">
        <f t="shared" si="138"/>
        <v>3375.181</v>
      </c>
      <c r="BJ598" s="1">
        <f t="shared" si="139"/>
        <v>4090.181</v>
      </c>
      <c r="BR598" s="1"/>
      <c r="BS598" s="1"/>
      <c r="BT598" s="1"/>
      <c r="BU598" s="1"/>
      <c r="BV598" s="1"/>
      <c r="BW598" s="1">
        <f t="shared" si="141"/>
        <v>59500</v>
      </c>
      <c r="BX598" s="1"/>
      <c r="BY598" s="1">
        <v>0</v>
      </c>
      <c r="CG598" s="1"/>
      <c r="CH598" s="1"/>
      <c r="CI598" s="1"/>
      <c r="CJ598" s="1"/>
      <c r="CK598" s="1"/>
      <c r="CL598" s="1">
        <f t="shared" si="140"/>
        <v>59500</v>
      </c>
      <c r="CM598" s="1">
        <v>0</v>
      </c>
      <c r="CN598" s="1">
        <v>0</v>
      </c>
    </row>
    <row r="599" spans="1:92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>
        <f t="shared" si="132"/>
        <v>29825</v>
      </c>
      <c r="AR599" s="1">
        <f t="shared" si="134"/>
        <v>2586.0950000000003</v>
      </c>
      <c r="AS599" s="1">
        <f t="shared" si="135"/>
        <v>4562.965</v>
      </c>
      <c r="AT599" s="1">
        <f t="shared" si="136"/>
        <v>5277.965</v>
      </c>
      <c r="BB599" s="1"/>
      <c r="BC599" s="1"/>
      <c r="BD599" s="1"/>
      <c r="BE599" s="1"/>
      <c r="BF599" s="1"/>
      <c r="BG599" s="1">
        <f t="shared" si="133"/>
        <v>29825</v>
      </c>
      <c r="BH599" s="1">
        <f t="shared" si="137"/>
        <v>1676.833</v>
      </c>
      <c r="BI599" s="1">
        <f t="shared" si="138"/>
        <v>3364.651</v>
      </c>
      <c r="BJ599" s="1">
        <f t="shared" si="139"/>
        <v>4079.651</v>
      </c>
      <c r="BR599" s="1"/>
      <c r="BS599" s="1"/>
      <c r="BT599" s="1"/>
      <c r="BU599" s="1"/>
      <c r="BV599" s="1"/>
      <c r="BW599" s="1">
        <f t="shared" si="141"/>
        <v>59600</v>
      </c>
      <c r="BX599" s="1"/>
      <c r="BY599" s="1">
        <v>0</v>
      </c>
      <c r="CG599" s="1"/>
      <c r="CH599" s="1"/>
      <c r="CI599" s="1"/>
      <c r="CJ599" s="1"/>
      <c r="CK599" s="1"/>
      <c r="CL599" s="1">
        <f t="shared" si="140"/>
        <v>59600</v>
      </c>
      <c r="CM599" s="1">
        <v>0</v>
      </c>
      <c r="CN599" s="1">
        <v>0</v>
      </c>
    </row>
    <row r="600" spans="1:92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>
        <f t="shared" si="132"/>
        <v>29875</v>
      </c>
      <c r="AR600" s="1">
        <f t="shared" si="134"/>
        <v>2578.105</v>
      </c>
      <c r="AS600" s="1">
        <f t="shared" si="135"/>
        <v>4552.4349999999995</v>
      </c>
      <c r="AT600" s="1">
        <f t="shared" si="136"/>
        <v>5267.4349999999995</v>
      </c>
      <c r="BB600" s="1"/>
      <c r="BC600" s="1"/>
      <c r="BD600" s="1"/>
      <c r="BE600" s="1"/>
      <c r="BF600" s="1"/>
      <c r="BG600" s="1">
        <f t="shared" si="133"/>
        <v>29875</v>
      </c>
      <c r="BH600" s="1">
        <f t="shared" si="137"/>
        <v>1668.843</v>
      </c>
      <c r="BI600" s="1">
        <f t="shared" si="138"/>
        <v>3354.121</v>
      </c>
      <c r="BJ600" s="1">
        <f t="shared" si="139"/>
        <v>4069.121</v>
      </c>
      <c r="BR600" s="1"/>
      <c r="BS600" s="1"/>
      <c r="BT600" s="1"/>
      <c r="BU600" s="1"/>
      <c r="BV600" s="1"/>
      <c r="BW600" s="1">
        <f t="shared" si="141"/>
        <v>59700</v>
      </c>
      <c r="BX600" s="1"/>
      <c r="BY600" s="1">
        <v>0</v>
      </c>
      <c r="CG600" s="1"/>
      <c r="CH600" s="1"/>
      <c r="CI600" s="1"/>
      <c r="CJ600" s="1"/>
      <c r="CK600" s="1"/>
      <c r="CL600" s="1">
        <f t="shared" si="140"/>
        <v>59700</v>
      </c>
      <c r="CM600" s="1">
        <v>0</v>
      </c>
      <c r="CN600" s="1">
        <v>0</v>
      </c>
    </row>
    <row r="601" spans="1:92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>
        <f t="shared" si="132"/>
        <v>29925</v>
      </c>
      <c r="AR601" s="1">
        <f t="shared" si="134"/>
        <v>2570.115</v>
      </c>
      <c r="AS601" s="1">
        <f t="shared" si="135"/>
        <v>4541.905</v>
      </c>
      <c r="AT601" s="1">
        <f t="shared" si="136"/>
        <v>5256.905</v>
      </c>
      <c r="BB601" s="1"/>
      <c r="BC601" s="1"/>
      <c r="BD601" s="1"/>
      <c r="BE601" s="1"/>
      <c r="BF601" s="1"/>
      <c r="BG601" s="1">
        <f t="shared" si="133"/>
        <v>29925</v>
      </c>
      <c r="BH601" s="1">
        <f t="shared" si="137"/>
        <v>1660.853</v>
      </c>
      <c r="BI601" s="1">
        <f t="shared" si="138"/>
        <v>3343.591</v>
      </c>
      <c r="BJ601" s="1">
        <f t="shared" si="139"/>
        <v>4058.591</v>
      </c>
      <c r="BR601" s="1"/>
      <c r="BS601" s="1"/>
      <c r="BT601" s="1"/>
      <c r="BU601" s="1"/>
      <c r="BV601" s="1"/>
      <c r="BW601" s="1">
        <f t="shared" si="141"/>
        <v>59800</v>
      </c>
      <c r="BX601" s="1"/>
      <c r="BY601" s="1">
        <v>0</v>
      </c>
      <c r="CG601" s="1"/>
      <c r="CH601" s="1"/>
      <c r="CI601" s="1"/>
      <c r="CJ601" s="1"/>
      <c r="CK601" s="1"/>
      <c r="CL601" s="1">
        <f t="shared" si="140"/>
        <v>59800</v>
      </c>
      <c r="CM601" s="1">
        <v>0</v>
      </c>
      <c r="CN601" s="1">
        <v>0</v>
      </c>
    </row>
    <row r="602" spans="1:92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>
        <f t="shared" si="132"/>
        <v>29975</v>
      </c>
      <c r="AR602" s="1">
        <f t="shared" si="134"/>
        <v>2562.125</v>
      </c>
      <c r="AS602" s="1">
        <f t="shared" si="135"/>
        <v>4531.375</v>
      </c>
      <c r="AT602" s="1">
        <f t="shared" si="136"/>
        <v>5246.375</v>
      </c>
      <c r="BB602" s="1"/>
      <c r="BC602" s="1"/>
      <c r="BD602" s="1"/>
      <c r="BE602" s="1"/>
      <c r="BF602" s="1"/>
      <c r="BG602" s="1">
        <f t="shared" si="133"/>
        <v>29975</v>
      </c>
      <c r="BH602" s="1">
        <f t="shared" si="137"/>
        <v>1652.863</v>
      </c>
      <c r="BI602" s="1">
        <f t="shared" si="138"/>
        <v>3333.0609999999997</v>
      </c>
      <c r="BJ602" s="1">
        <f t="shared" si="139"/>
        <v>4048.0609999999997</v>
      </c>
      <c r="BR602" s="1"/>
      <c r="BS602" s="1"/>
      <c r="BT602" s="1"/>
      <c r="BU602" s="1"/>
      <c r="BV602" s="1"/>
      <c r="BW602" s="1">
        <f t="shared" si="141"/>
        <v>59900</v>
      </c>
      <c r="BX602" s="1"/>
      <c r="BY602" s="1">
        <v>0</v>
      </c>
      <c r="CG602" s="1"/>
      <c r="CH602" s="1"/>
      <c r="CI602" s="1"/>
      <c r="CJ602" s="1"/>
      <c r="CK602" s="1"/>
      <c r="CL602" s="1">
        <f t="shared" si="140"/>
        <v>59900</v>
      </c>
      <c r="CM602" s="1">
        <v>0</v>
      </c>
      <c r="CN602" s="1">
        <v>0</v>
      </c>
    </row>
    <row r="603" spans="1:92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>
        <f t="shared" si="132"/>
        <v>30025</v>
      </c>
      <c r="AR603" s="1">
        <f t="shared" si="134"/>
        <v>2554.135</v>
      </c>
      <c r="AS603" s="1">
        <f t="shared" si="135"/>
        <v>4520.845</v>
      </c>
      <c r="AT603" s="1">
        <f t="shared" si="136"/>
        <v>5235.845</v>
      </c>
      <c r="BB603" s="1"/>
      <c r="BC603" s="1"/>
      <c r="BD603" s="1"/>
      <c r="BE603" s="1"/>
      <c r="BF603" s="1"/>
      <c r="BG603" s="1">
        <f t="shared" si="133"/>
        <v>30025</v>
      </c>
      <c r="BH603" s="1">
        <f t="shared" si="137"/>
        <v>1644.873</v>
      </c>
      <c r="BI603" s="1">
        <f t="shared" si="138"/>
        <v>3322.531</v>
      </c>
      <c r="BJ603" s="1">
        <f t="shared" si="139"/>
        <v>4037.531</v>
      </c>
      <c r="BR603" s="1"/>
      <c r="BS603" s="1"/>
      <c r="BT603" s="1"/>
      <c r="BU603" s="1"/>
      <c r="BV603" s="1"/>
      <c r="BW603" s="1">
        <f t="shared" si="141"/>
        <v>60000</v>
      </c>
      <c r="BX603" s="1"/>
      <c r="BY603" s="1">
        <v>0</v>
      </c>
      <c r="CG603" s="1"/>
      <c r="CH603" s="1"/>
      <c r="CI603" s="1"/>
      <c r="CJ603" s="1"/>
      <c r="CK603" s="1"/>
      <c r="CL603" s="1">
        <f t="shared" si="140"/>
        <v>60000</v>
      </c>
      <c r="CM603" s="1">
        <v>0</v>
      </c>
      <c r="CN603" s="1">
        <v>0</v>
      </c>
    </row>
    <row r="604" spans="1:92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>
        <f t="shared" si="132"/>
        <v>30075</v>
      </c>
      <c r="AR604" s="1">
        <f t="shared" si="134"/>
        <v>2546.145</v>
      </c>
      <c r="AS604" s="1">
        <f t="shared" si="135"/>
        <v>4510.3150000000005</v>
      </c>
      <c r="AT604" s="1">
        <f t="shared" si="136"/>
        <v>5225.3150000000005</v>
      </c>
      <c r="BB604" s="1"/>
      <c r="BC604" s="1"/>
      <c r="BD604" s="1"/>
      <c r="BE604" s="1"/>
      <c r="BF604" s="1"/>
      <c r="BG604" s="1">
        <f t="shared" si="133"/>
        <v>30075</v>
      </c>
      <c r="BH604" s="1">
        <f t="shared" si="137"/>
        <v>1636.883</v>
      </c>
      <c r="BI604" s="1">
        <f t="shared" si="138"/>
        <v>3312.0009999999997</v>
      </c>
      <c r="BJ604" s="1">
        <f t="shared" si="139"/>
        <v>4027.0009999999997</v>
      </c>
      <c r="BR604" s="1"/>
      <c r="BS604" s="1"/>
      <c r="BT604" s="1"/>
      <c r="BU604" s="1"/>
      <c r="BV604" s="1"/>
      <c r="BW604" s="1">
        <f t="shared" si="141"/>
        <v>60100</v>
      </c>
      <c r="BX604" s="1"/>
      <c r="BY604" s="1">
        <v>0</v>
      </c>
      <c r="CG604" s="1"/>
      <c r="CH604" s="1"/>
      <c r="CI604" s="1"/>
      <c r="CJ604" s="1"/>
      <c r="CK604" s="1"/>
      <c r="CL604" s="1">
        <f t="shared" si="140"/>
        <v>60100</v>
      </c>
      <c r="CM604" s="1">
        <v>0</v>
      </c>
      <c r="CN604" s="1">
        <v>0</v>
      </c>
    </row>
    <row r="605" spans="1:92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>
        <f t="shared" si="132"/>
        <v>30125</v>
      </c>
      <c r="AR605" s="1">
        <f t="shared" si="134"/>
        <v>2538.1549999999997</v>
      </c>
      <c r="AS605" s="1">
        <f t="shared" si="135"/>
        <v>4499.785</v>
      </c>
      <c r="AT605" s="1">
        <f t="shared" si="136"/>
        <v>5214.785</v>
      </c>
      <c r="BB605" s="1"/>
      <c r="BC605" s="1"/>
      <c r="BD605" s="1"/>
      <c r="BE605" s="1"/>
      <c r="BF605" s="1"/>
      <c r="BG605" s="1">
        <f t="shared" si="133"/>
        <v>30125</v>
      </c>
      <c r="BH605" s="1">
        <f t="shared" si="137"/>
        <v>1628.893</v>
      </c>
      <c r="BI605" s="1">
        <f t="shared" si="138"/>
        <v>3301.471</v>
      </c>
      <c r="BJ605" s="1">
        <f t="shared" si="139"/>
        <v>4016.471</v>
      </c>
      <c r="BR605" s="1"/>
      <c r="BS605" s="1"/>
      <c r="BT605" s="1"/>
      <c r="BU605" s="1"/>
      <c r="BV605" s="1"/>
      <c r="BW605" s="1">
        <f t="shared" si="141"/>
        <v>60200</v>
      </c>
      <c r="BX605" s="1"/>
      <c r="BY605" s="1">
        <v>0</v>
      </c>
      <c r="CG605" s="1"/>
      <c r="CH605" s="1"/>
      <c r="CI605" s="1"/>
      <c r="CJ605" s="1"/>
      <c r="CK605" s="1"/>
      <c r="CL605" s="1">
        <f t="shared" si="140"/>
        <v>60200</v>
      </c>
      <c r="CM605" s="1">
        <v>0</v>
      </c>
      <c r="CN605" s="1">
        <v>0</v>
      </c>
    </row>
    <row r="606" spans="1:92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>
        <f t="shared" si="132"/>
        <v>30175</v>
      </c>
      <c r="AR606" s="1">
        <f t="shared" si="134"/>
        <v>2530.165</v>
      </c>
      <c r="AS606" s="1">
        <f t="shared" si="135"/>
        <v>4489.255</v>
      </c>
      <c r="AT606" s="1">
        <f t="shared" si="136"/>
        <v>5204.255</v>
      </c>
      <c r="BB606" s="1"/>
      <c r="BC606" s="1"/>
      <c r="BD606" s="1"/>
      <c r="BE606" s="1"/>
      <c r="BF606" s="1"/>
      <c r="BG606" s="1">
        <f t="shared" si="133"/>
        <v>30175</v>
      </c>
      <c r="BH606" s="1">
        <f t="shared" si="137"/>
        <v>1620.903</v>
      </c>
      <c r="BI606" s="1">
        <f t="shared" si="138"/>
        <v>3290.941</v>
      </c>
      <c r="BJ606" s="1">
        <f t="shared" si="139"/>
        <v>4005.941</v>
      </c>
      <c r="BR606" s="1"/>
      <c r="BS606" s="1"/>
      <c r="BT606" s="1"/>
      <c r="BU606" s="1"/>
      <c r="BV606" s="1"/>
      <c r="BW606" s="1">
        <f t="shared" si="141"/>
        <v>60300</v>
      </c>
      <c r="BX606" s="1"/>
      <c r="BY606" s="1">
        <v>0</v>
      </c>
      <c r="CG606" s="1"/>
      <c r="CH606" s="1"/>
      <c r="CI606" s="1"/>
      <c r="CJ606" s="1"/>
      <c r="CK606" s="1"/>
      <c r="CL606" s="1">
        <f t="shared" si="140"/>
        <v>60300</v>
      </c>
      <c r="CM606" s="1">
        <v>0</v>
      </c>
      <c r="CN606" s="1">
        <v>0</v>
      </c>
    </row>
    <row r="607" spans="1:92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>
        <f t="shared" si="132"/>
        <v>30225</v>
      </c>
      <c r="AR607" s="1">
        <f t="shared" si="134"/>
        <v>2522.175</v>
      </c>
      <c r="AS607" s="1">
        <f t="shared" si="135"/>
        <v>4478.725</v>
      </c>
      <c r="AT607" s="1">
        <f t="shared" si="136"/>
        <v>5193.725</v>
      </c>
      <c r="BB607" s="1"/>
      <c r="BC607" s="1"/>
      <c r="BD607" s="1"/>
      <c r="BE607" s="1"/>
      <c r="BF607" s="1"/>
      <c r="BG607" s="1">
        <f t="shared" si="133"/>
        <v>30225</v>
      </c>
      <c r="BH607" s="1">
        <f t="shared" si="137"/>
        <v>1612.913</v>
      </c>
      <c r="BI607" s="1">
        <f t="shared" si="138"/>
        <v>3280.411</v>
      </c>
      <c r="BJ607" s="1">
        <f t="shared" si="139"/>
        <v>3995.411</v>
      </c>
      <c r="BR607" s="1"/>
      <c r="BS607" s="1"/>
      <c r="BT607" s="1"/>
      <c r="BU607" s="1"/>
      <c r="BV607" s="1"/>
      <c r="BW607" s="1">
        <f t="shared" si="141"/>
        <v>60400</v>
      </c>
      <c r="BX607" s="1"/>
      <c r="BY607" s="1">
        <v>0</v>
      </c>
      <c r="CG607" s="1"/>
      <c r="CH607" s="1"/>
      <c r="CI607" s="1"/>
      <c r="CJ607" s="1"/>
      <c r="CK607" s="1"/>
      <c r="CL607" s="1">
        <f t="shared" si="140"/>
        <v>60400</v>
      </c>
      <c r="CM607" s="1">
        <v>0</v>
      </c>
      <c r="CN607" s="1">
        <v>0</v>
      </c>
    </row>
    <row r="608" spans="1:92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>
        <f t="shared" si="132"/>
        <v>30275</v>
      </c>
      <c r="AR608" s="1">
        <f t="shared" si="134"/>
        <v>2514.185</v>
      </c>
      <c r="AS608" s="1">
        <f t="shared" si="135"/>
        <v>4468.195</v>
      </c>
      <c r="AT608" s="1">
        <f t="shared" si="136"/>
        <v>5183.195</v>
      </c>
      <c r="BB608" s="1"/>
      <c r="BC608" s="1"/>
      <c r="BD608" s="1"/>
      <c r="BE608" s="1"/>
      <c r="BF608" s="1"/>
      <c r="BG608" s="1">
        <f t="shared" si="133"/>
        <v>30275</v>
      </c>
      <c r="BH608" s="1">
        <f t="shared" si="137"/>
        <v>1604.923</v>
      </c>
      <c r="BI608" s="1">
        <f t="shared" si="138"/>
        <v>3269.881</v>
      </c>
      <c r="BJ608" s="1">
        <f t="shared" si="139"/>
        <v>3984.881</v>
      </c>
      <c r="BR608" s="1"/>
      <c r="BS608" s="1"/>
      <c r="BT608" s="1"/>
      <c r="BU608" s="1"/>
      <c r="BV608" s="1"/>
      <c r="BW608" s="1">
        <f t="shared" si="141"/>
        <v>60500</v>
      </c>
      <c r="BX608" s="1"/>
      <c r="BY608" s="1">
        <v>0</v>
      </c>
      <c r="CG608" s="1"/>
      <c r="CH608" s="1"/>
      <c r="CI608" s="1"/>
      <c r="CJ608" s="1"/>
      <c r="CK608" s="1"/>
      <c r="CL608" s="1">
        <f t="shared" si="140"/>
        <v>60500</v>
      </c>
      <c r="CM608" s="1">
        <v>0</v>
      </c>
      <c r="CN608" s="1">
        <v>0</v>
      </c>
    </row>
    <row r="609" spans="1:92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>
        <f t="shared" si="132"/>
        <v>30325</v>
      </c>
      <c r="AR609" s="1">
        <f t="shared" si="134"/>
        <v>2506.195</v>
      </c>
      <c r="AS609" s="1">
        <f t="shared" si="135"/>
        <v>4457.665</v>
      </c>
      <c r="AT609" s="1">
        <f t="shared" si="136"/>
        <v>5172.665</v>
      </c>
      <c r="BB609" s="1"/>
      <c r="BC609" s="1"/>
      <c r="BD609" s="1"/>
      <c r="BE609" s="1"/>
      <c r="BF609" s="1"/>
      <c r="BG609" s="1">
        <f t="shared" si="133"/>
        <v>30325</v>
      </c>
      <c r="BH609" s="1">
        <f t="shared" si="137"/>
        <v>1596.933</v>
      </c>
      <c r="BI609" s="1">
        <f t="shared" si="138"/>
        <v>3259.351</v>
      </c>
      <c r="BJ609" s="1">
        <f t="shared" si="139"/>
        <v>3974.351</v>
      </c>
      <c r="BR609" s="1"/>
      <c r="BS609" s="1"/>
      <c r="BT609" s="1"/>
      <c r="BU609" s="1"/>
      <c r="BV609" s="1"/>
      <c r="BW609" s="1">
        <f t="shared" si="141"/>
        <v>60600</v>
      </c>
      <c r="BX609" s="1"/>
      <c r="BY609" s="1">
        <v>0</v>
      </c>
      <c r="CG609" s="1"/>
      <c r="CH609" s="1"/>
      <c r="CI609" s="1"/>
      <c r="CJ609" s="1"/>
      <c r="CK609" s="1"/>
      <c r="CL609" s="1">
        <f t="shared" si="140"/>
        <v>60600</v>
      </c>
      <c r="CM609" s="1">
        <v>0</v>
      </c>
      <c r="CN609" s="1">
        <v>0</v>
      </c>
    </row>
    <row r="610" spans="1:92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>
        <f t="shared" si="132"/>
        <v>30375</v>
      </c>
      <c r="AR610" s="1">
        <f t="shared" si="134"/>
        <v>2498.205</v>
      </c>
      <c r="AS610" s="1">
        <f t="shared" si="135"/>
        <v>4447.135</v>
      </c>
      <c r="AT610" s="1">
        <f t="shared" si="136"/>
        <v>5162.135</v>
      </c>
      <c r="BB610" s="1"/>
      <c r="BC610" s="1"/>
      <c r="BD610" s="1"/>
      <c r="BE610" s="1"/>
      <c r="BF610" s="1"/>
      <c r="BG610" s="1">
        <f t="shared" si="133"/>
        <v>30375</v>
      </c>
      <c r="BH610" s="1">
        <f t="shared" si="137"/>
        <v>1588.943</v>
      </c>
      <c r="BI610" s="1">
        <f t="shared" si="138"/>
        <v>3248.821</v>
      </c>
      <c r="BJ610" s="1">
        <f t="shared" si="139"/>
        <v>3963.821</v>
      </c>
      <c r="BR610" s="1"/>
      <c r="BS610" s="1"/>
      <c r="BT610" s="1"/>
      <c r="BU610" s="1"/>
      <c r="BV610" s="1"/>
      <c r="BW610" s="1">
        <f t="shared" si="141"/>
        <v>60700</v>
      </c>
      <c r="BX610" s="1"/>
      <c r="BY610" s="1">
        <v>0</v>
      </c>
      <c r="CG610" s="1"/>
      <c r="CH610" s="1"/>
      <c r="CI610" s="1"/>
      <c r="CJ610" s="1"/>
      <c r="CK610" s="1"/>
      <c r="CL610" s="1">
        <f t="shared" si="140"/>
        <v>60700</v>
      </c>
      <c r="CM610" s="1">
        <v>0</v>
      </c>
      <c r="CN610" s="1">
        <v>0</v>
      </c>
    </row>
    <row r="611" spans="1:92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>
        <f t="shared" si="132"/>
        <v>30425</v>
      </c>
      <c r="AR611" s="1">
        <f t="shared" si="134"/>
        <v>2490.215</v>
      </c>
      <c r="AS611" s="1">
        <f t="shared" si="135"/>
        <v>4436.605</v>
      </c>
      <c r="AT611" s="1">
        <f t="shared" si="136"/>
        <v>5151.605</v>
      </c>
      <c r="BB611" s="1"/>
      <c r="BC611" s="1"/>
      <c r="BD611" s="1"/>
      <c r="BE611" s="1"/>
      <c r="BF611" s="1"/>
      <c r="BG611" s="1">
        <f t="shared" si="133"/>
        <v>30425</v>
      </c>
      <c r="BH611" s="1">
        <f t="shared" si="137"/>
        <v>1580.953</v>
      </c>
      <c r="BI611" s="1">
        <f t="shared" si="138"/>
        <v>3238.2909999999997</v>
      </c>
      <c r="BJ611" s="1">
        <f t="shared" si="139"/>
        <v>3953.2909999999997</v>
      </c>
      <c r="BR611" s="1"/>
      <c r="BS611" s="1"/>
      <c r="BT611" s="1"/>
      <c r="BU611" s="1"/>
      <c r="BV611" s="1"/>
      <c r="BW611" s="1">
        <f t="shared" si="141"/>
        <v>60800</v>
      </c>
      <c r="BX611" s="1"/>
      <c r="BY611" s="1">
        <v>0</v>
      </c>
      <c r="CG611" s="1"/>
      <c r="CH611" s="1"/>
      <c r="CI611" s="1"/>
      <c r="CJ611" s="1"/>
      <c r="CK611" s="1"/>
      <c r="CL611" s="1">
        <f t="shared" si="140"/>
        <v>60800</v>
      </c>
      <c r="CM611" s="1">
        <v>0</v>
      </c>
      <c r="CN611" s="1">
        <v>0</v>
      </c>
    </row>
    <row r="612" spans="1:92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>
        <f t="shared" si="132"/>
        <v>30475</v>
      </c>
      <c r="AR612" s="1">
        <f t="shared" si="134"/>
        <v>2482.225</v>
      </c>
      <c r="AS612" s="1">
        <f t="shared" si="135"/>
        <v>4426.075</v>
      </c>
      <c r="AT612" s="1">
        <f t="shared" si="136"/>
        <v>5141.075</v>
      </c>
      <c r="BB612" s="1"/>
      <c r="BC612" s="1"/>
      <c r="BD612" s="1"/>
      <c r="BE612" s="1"/>
      <c r="BF612" s="1"/>
      <c r="BG612" s="1">
        <f t="shared" si="133"/>
        <v>30475</v>
      </c>
      <c r="BH612" s="1">
        <f t="shared" si="137"/>
        <v>1572.963</v>
      </c>
      <c r="BI612" s="1">
        <f t="shared" si="138"/>
        <v>3227.761</v>
      </c>
      <c r="BJ612" s="1">
        <f t="shared" si="139"/>
        <v>3942.761</v>
      </c>
      <c r="BR612" s="1"/>
      <c r="BS612" s="1"/>
      <c r="BT612" s="1"/>
      <c r="BU612" s="1"/>
      <c r="BV612" s="1"/>
      <c r="BW612" s="1">
        <f t="shared" si="141"/>
        <v>60900</v>
      </c>
      <c r="BX612" s="1"/>
      <c r="BY612" s="1">
        <v>0</v>
      </c>
      <c r="CG612" s="1"/>
      <c r="CH612" s="1"/>
      <c r="CI612" s="1"/>
      <c r="CJ612" s="1"/>
      <c r="CK612" s="1"/>
      <c r="CL612" s="1">
        <f t="shared" si="140"/>
        <v>60900</v>
      </c>
      <c r="CM612" s="1">
        <v>0</v>
      </c>
      <c r="CN612" s="1">
        <v>0</v>
      </c>
    </row>
    <row r="613" spans="1:92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>
        <f t="shared" si="132"/>
        <v>30525</v>
      </c>
      <c r="AR613" s="1">
        <f t="shared" si="134"/>
        <v>2474.235</v>
      </c>
      <c r="AS613" s="1">
        <f t="shared" si="135"/>
        <v>4415.545</v>
      </c>
      <c r="AT613" s="1">
        <f t="shared" si="136"/>
        <v>5130.545</v>
      </c>
      <c r="BB613" s="1"/>
      <c r="BC613" s="1"/>
      <c r="BD613" s="1"/>
      <c r="BE613" s="1"/>
      <c r="BF613" s="1"/>
      <c r="BG613" s="1">
        <f t="shared" si="133"/>
        <v>30525</v>
      </c>
      <c r="BH613" s="1">
        <f t="shared" si="137"/>
        <v>1564.973</v>
      </c>
      <c r="BI613" s="1">
        <f t="shared" si="138"/>
        <v>3217.2309999999998</v>
      </c>
      <c r="BJ613" s="1">
        <f t="shared" si="139"/>
        <v>3932.2309999999998</v>
      </c>
      <c r="BR613" s="1"/>
      <c r="BS613" s="1"/>
      <c r="BT613" s="1"/>
      <c r="BU613" s="1"/>
      <c r="BV613" s="1"/>
      <c r="BW613" s="1">
        <f t="shared" si="141"/>
        <v>61000</v>
      </c>
      <c r="BX613" s="1"/>
      <c r="BY613" s="1">
        <v>0</v>
      </c>
      <c r="CG613" s="1"/>
      <c r="CH613" s="1"/>
      <c r="CI613" s="1"/>
      <c r="CJ613" s="1"/>
      <c r="CK613" s="1"/>
      <c r="CL613" s="1">
        <f t="shared" si="140"/>
        <v>61000</v>
      </c>
      <c r="CM613" s="1">
        <v>0</v>
      </c>
      <c r="CN613" s="1">
        <v>0</v>
      </c>
    </row>
    <row r="614" spans="1:92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>
        <f aca="true" t="shared" si="142" ref="AQ614:AQ677">AQ613+50</f>
        <v>30575</v>
      </c>
      <c r="AR614" s="1">
        <f t="shared" si="134"/>
        <v>2466.245</v>
      </c>
      <c r="AS614" s="1">
        <f t="shared" si="135"/>
        <v>4405.014999999999</v>
      </c>
      <c r="AT614" s="1">
        <f t="shared" si="136"/>
        <v>5120.014999999999</v>
      </c>
      <c r="BB614" s="1"/>
      <c r="BC614" s="1"/>
      <c r="BD614" s="1"/>
      <c r="BE614" s="1"/>
      <c r="BF614" s="1"/>
      <c r="BG614" s="1">
        <f aca="true" t="shared" si="143" ref="BG614:BG677">BG613+50</f>
        <v>30575</v>
      </c>
      <c r="BH614" s="1">
        <f t="shared" si="137"/>
        <v>1556.983</v>
      </c>
      <c r="BI614" s="1">
        <f t="shared" si="138"/>
        <v>3206.701</v>
      </c>
      <c r="BJ614" s="1">
        <f t="shared" si="139"/>
        <v>3921.701</v>
      </c>
      <c r="BR614" s="1"/>
      <c r="BS614" s="1"/>
      <c r="BT614" s="1"/>
      <c r="BU614" s="1"/>
      <c r="BV614" s="1"/>
      <c r="BW614" s="1">
        <f t="shared" si="141"/>
        <v>61100</v>
      </c>
      <c r="BX614" s="1"/>
      <c r="BY614" s="1">
        <v>0</v>
      </c>
      <c r="CG614" s="1"/>
      <c r="CH614" s="1"/>
      <c r="CI614" s="1"/>
      <c r="CJ614" s="1"/>
      <c r="CK614" s="1"/>
      <c r="CL614" s="1">
        <f t="shared" si="140"/>
        <v>61100</v>
      </c>
      <c r="CM614" s="1">
        <v>0</v>
      </c>
      <c r="CN614" s="1">
        <v>0</v>
      </c>
    </row>
    <row r="615" spans="1:92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>
        <f t="shared" si="142"/>
        <v>30625</v>
      </c>
      <c r="AR615" s="1">
        <f t="shared" si="134"/>
        <v>2458.255</v>
      </c>
      <c r="AS615" s="1">
        <f t="shared" si="135"/>
        <v>4394.485</v>
      </c>
      <c r="AT615" s="1">
        <f t="shared" si="136"/>
        <v>5109.485</v>
      </c>
      <c r="BB615" s="1"/>
      <c r="BC615" s="1"/>
      <c r="BD615" s="1"/>
      <c r="BE615" s="1"/>
      <c r="BF615" s="1"/>
      <c r="BG615" s="1">
        <f t="shared" si="143"/>
        <v>30625</v>
      </c>
      <c r="BH615" s="1">
        <f t="shared" si="137"/>
        <v>1548.993</v>
      </c>
      <c r="BI615" s="1">
        <f t="shared" si="138"/>
        <v>3196.171</v>
      </c>
      <c r="BJ615" s="1">
        <f t="shared" si="139"/>
        <v>3911.171</v>
      </c>
      <c r="BR615" s="1"/>
      <c r="BS615" s="1"/>
      <c r="BT615" s="1"/>
      <c r="BU615" s="1"/>
      <c r="BV615" s="1"/>
      <c r="BW615" s="1">
        <f t="shared" si="141"/>
        <v>61200</v>
      </c>
      <c r="BX615" s="1"/>
      <c r="BY615" s="1">
        <v>0</v>
      </c>
      <c r="CG615" s="1"/>
      <c r="CH615" s="1"/>
      <c r="CI615" s="1"/>
      <c r="CJ615" s="1"/>
      <c r="CK615" s="1"/>
      <c r="CL615" s="1">
        <f t="shared" si="140"/>
        <v>61200</v>
      </c>
      <c r="CM615" s="1">
        <v>0</v>
      </c>
      <c r="CN615" s="1">
        <v>0</v>
      </c>
    </row>
    <row r="616" spans="1:92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>
        <f t="shared" si="142"/>
        <v>30675</v>
      </c>
      <c r="AR616" s="1">
        <f t="shared" si="134"/>
        <v>2450.265</v>
      </c>
      <c r="AS616" s="1">
        <f t="shared" si="135"/>
        <v>4383.955</v>
      </c>
      <c r="AT616" s="1">
        <f t="shared" si="136"/>
        <v>5098.955</v>
      </c>
      <c r="BB616" s="1"/>
      <c r="BC616" s="1"/>
      <c r="BD616" s="1"/>
      <c r="BE616" s="1"/>
      <c r="BF616" s="1"/>
      <c r="BG616" s="1">
        <f t="shared" si="143"/>
        <v>30675</v>
      </c>
      <c r="BH616" s="1">
        <f t="shared" si="137"/>
        <v>1541.003</v>
      </c>
      <c r="BI616" s="1">
        <f t="shared" si="138"/>
        <v>3185.641</v>
      </c>
      <c r="BJ616" s="1">
        <f t="shared" si="139"/>
        <v>3900.641</v>
      </c>
      <c r="BR616" s="1"/>
      <c r="BS616" s="1"/>
      <c r="BT616" s="1"/>
      <c r="BU616" s="1"/>
      <c r="BV616" s="1"/>
      <c r="BW616" s="1">
        <f t="shared" si="141"/>
        <v>61300</v>
      </c>
      <c r="BX616" s="1"/>
      <c r="BY616" s="1">
        <v>0</v>
      </c>
      <c r="CG616" s="1"/>
      <c r="CH616" s="1"/>
      <c r="CI616" s="1"/>
      <c r="CJ616" s="1"/>
      <c r="CK616" s="1"/>
      <c r="CL616" s="1">
        <f t="shared" si="140"/>
        <v>61300</v>
      </c>
      <c r="CM616" s="1">
        <v>0</v>
      </c>
      <c r="CN616" s="1">
        <v>0</v>
      </c>
    </row>
    <row r="617" spans="1:92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>
        <f t="shared" si="142"/>
        <v>30725</v>
      </c>
      <c r="AR617" s="1">
        <f t="shared" si="134"/>
        <v>2442.275</v>
      </c>
      <c r="AS617" s="1">
        <f t="shared" si="135"/>
        <v>4373.425</v>
      </c>
      <c r="AT617" s="1">
        <f t="shared" si="136"/>
        <v>5088.425</v>
      </c>
      <c r="BB617" s="1"/>
      <c r="BC617" s="1"/>
      <c r="BD617" s="1"/>
      <c r="BE617" s="1"/>
      <c r="BF617" s="1"/>
      <c r="BG617" s="1">
        <f t="shared" si="143"/>
        <v>30725</v>
      </c>
      <c r="BH617" s="1">
        <f t="shared" si="137"/>
        <v>1533.013</v>
      </c>
      <c r="BI617" s="1">
        <f t="shared" si="138"/>
        <v>3175.111</v>
      </c>
      <c r="BJ617" s="1">
        <f t="shared" si="139"/>
        <v>3890.111</v>
      </c>
      <c r="BR617" s="1"/>
      <c r="BS617" s="1"/>
      <c r="BT617" s="1"/>
      <c r="BU617" s="1"/>
      <c r="BV617" s="1"/>
      <c r="BW617" s="1">
        <f t="shared" si="141"/>
        <v>61400</v>
      </c>
      <c r="BX617" s="1"/>
      <c r="BY617" s="1">
        <v>0</v>
      </c>
      <c r="CG617" s="1"/>
      <c r="CH617" s="1"/>
      <c r="CI617" s="1"/>
      <c r="CJ617" s="1"/>
      <c r="CK617" s="1"/>
      <c r="CL617" s="1">
        <f t="shared" si="140"/>
        <v>61400</v>
      </c>
      <c r="CM617" s="1">
        <v>0</v>
      </c>
      <c r="CN617" s="1">
        <v>0</v>
      </c>
    </row>
    <row r="618" spans="1:92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>
        <f t="shared" si="142"/>
        <v>30775</v>
      </c>
      <c r="AR618" s="1">
        <f t="shared" si="134"/>
        <v>2434.285</v>
      </c>
      <c r="AS618" s="1">
        <f t="shared" si="135"/>
        <v>4362.895</v>
      </c>
      <c r="AT618" s="1">
        <f t="shared" si="136"/>
        <v>5077.895</v>
      </c>
      <c r="BB618" s="1"/>
      <c r="BC618" s="1"/>
      <c r="BD618" s="1"/>
      <c r="BE618" s="1"/>
      <c r="BF618" s="1"/>
      <c r="BG618" s="1">
        <f t="shared" si="143"/>
        <v>30775</v>
      </c>
      <c r="BH618" s="1">
        <f t="shared" si="137"/>
        <v>1525.0230000000001</v>
      </c>
      <c r="BI618" s="1">
        <f t="shared" si="138"/>
        <v>3164.5809999999997</v>
      </c>
      <c r="BJ618" s="1">
        <f t="shared" si="139"/>
        <v>3879.5809999999997</v>
      </c>
      <c r="BR618" s="1"/>
      <c r="BS618" s="1"/>
      <c r="BT618" s="1"/>
      <c r="BU618" s="1"/>
      <c r="BV618" s="1"/>
      <c r="BW618" s="1">
        <f t="shared" si="141"/>
        <v>61500</v>
      </c>
      <c r="BX618" s="1"/>
      <c r="BY618" s="1">
        <v>0</v>
      </c>
      <c r="CG618" s="1"/>
      <c r="CH618" s="1"/>
      <c r="CI618" s="1"/>
      <c r="CJ618" s="1"/>
      <c r="CK618" s="1"/>
      <c r="CL618" s="1">
        <f t="shared" si="140"/>
        <v>61500</v>
      </c>
      <c r="CM618" s="1">
        <v>0</v>
      </c>
      <c r="CN618" s="1">
        <v>0</v>
      </c>
    </row>
    <row r="619" spans="1:92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>
        <f t="shared" si="142"/>
        <v>30825</v>
      </c>
      <c r="AR619" s="1">
        <f aca="true" t="shared" si="144" ref="AR619:AR682">3461-((AQ619-24350)*0.1598)</f>
        <v>2426.295</v>
      </c>
      <c r="AS619" s="1">
        <f aca="true" t="shared" si="145" ref="AS619:AS682">5716-((AQ619-24350)*0.2106)</f>
        <v>4352.365</v>
      </c>
      <c r="AT619" s="1">
        <f aca="true" t="shared" si="146" ref="AT619:AT682">6431-((AQ619-24350)*0.2106)</f>
        <v>5067.365</v>
      </c>
      <c r="BB619" s="1"/>
      <c r="BC619" s="1"/>
      <c r="BD619" s="1"/>
      <c r="BE619" s="1"/>
      <c r="BF619" s="1"/>
      <c r="BG619" s="1">
        <f t="shared" si="143"/>
        <v>30825</v>
      </c>
      <c r="BH619" s="1">
        <f t="shared" si="137"/>
        <v>1517.0330000000001</v>
      </c>
      <c r="BI619" s="1">
        <f t="shared" si="138"/>
        <v>3154.051</v>
      </c>
      <c r="BJ619" s="1">
        <f t="shared" si="139"/>
        <v>3869.051</v>
      </c>
      <c r="BR619" s="1"/>
      <c r="BS619" s="1"/>
      <c r="BT619" s="1"/>
      <c r="BU619" s="1"/>
      <c r="BV619" s="1"/>
      <c r="BW619" s="1">
        <f t="shared" si="141"/>
        <v>61600</v>
      </c>
      <c r="BX619" s="1"/>
      <c r="BY619" s="1">
        <v>0</v>
      </c>
      <c r="CG619" s="1"/>
      <c r="CH619" s="1"/>
      <c r="CI619" s="1"/>
      <c r="CJ619" s="1"/>
      <c r="CK619" s="1"/>
      <c r="CL619" s="1">
        <f t="shared" si="140"/>
        <v>61600</v>
      </c>
      <c r="CM619" s="1">
        <v>0</v>
      </c>
      <c r="CN619" s="1">
        <v>0</v>
      </c>
    </row>
    <row r="620" spans="1:92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>
        <f t="shared" si="142"/>
        <v>30875</v>
      </c>
      <c r="AR620" s="1">
        <f t="shared" si="144"/>
        <v>2418.3050000000003</v>
      </c>
      <c r="AS620" s="1">
        <f t="shared" si="145"/>
        <v>4341.835</v>
      </c>
      <c r="AT620" s="1">
        <f t="shared" si="146"/>
        <v>5056.835</v>
      </c>
      <c r="BB620" s="1"/>
      <c r="BC620" s="1"/>
      <c r="BD620" s="1"/>
      <c r="BE620" s="1"/>
      <c r="BF620" s="1"/>
      <c r="BG620" s="1">
        <f t="shared" si="143"/>
        <v>30875</v>
      </c>
      <c r="BH620" s="1">
        <f t="shared" si="137"/>
        <v>1509.0430000000001</v>
      </c>
      <c r="BI620" s="1">
        <f t="shared" si="138"/>
        <v>3143.5209999999997</v>
      </c>
      <c r="BJ620" s="1">
        <f t="shared" si="139"/>
        <v>3858.5209999999997</v>
      </c>
      <c r="BR620" s="1"/>
      <c r="BS620" s="1"/>
      <c r="BT620" s="1"/>
      <c r="BU620" s="1"/>
      <c r="BV620" s="1"/>
      <c r="BW620" s="1">
        <f t="shared" si="141"/>
        <v>61700</v>
      </c>
      <c r="BX620" s="1"/>
      <c r="BY620" s="1">
        <v>0</v>
      </c>
      <c r="CG620" s="1"/>
      <c r="CH620" s="1"/>
      <c r="CI620" s="1"/>
      <c r="CJ620" s="1"/>
      <c r="CK620" s="1"/>
      <c r="CL620" s="1">
        <f t="shared" si="140"/>
        <v>61700</v>
      </c>
      <c r="CM620" s="1">
        <v>0</v>
      </c>
      <c r="CN620" s="1">
        <v>0</v>
      </c>
    </row>
    <row r="621" spans="1:92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>
        <f t="shared" si="142"/>
        <v>30925</v>
      </c>
      <c r="AR621" s="1">
        <f t="shared" si="144"/>
        <v>2410.315</v>
      </c>
      <c r="AS621" s="1">
        <f t="shared" si="145"/>
        <v>4331.305</v>
      </c>
      <c r="AT621" s="1">
        <f t="shared" si="146"/>
        <v>5046.305</v>
      </c>
      <c r="BB621" s="1"/>
      <c r="BC621" s="1"/>
      <c r="BD621" s="1"/>
      <c r="BE621" s="1"/>
      <c r="BF621" s="1"/>
      <c r="BG621" s="1">
        <f t="shared" si="143"/>
        <v>30925</v>
      </c>
      <c r="BH621" s="1">
        <f t="shared" si="137"/>
        <v>1501.053</v>
      </c>
      <c r="BI621" s="1">
        <f t="shared" si="138"/>
        <v>3132.991</v>
      </c>
      <c r="BJ621" s="1">
        <f t="shared" si="139"/>
        <v>3847.991</v>
      </c>
      <c r="BR621" s="1"/>
      <c r="BS621" s="1"/>
      <c r="BT621" s="1"/>
      <c r="BU621" s="1"/>
      <c r="BV621" s="1"/>
      <c r="BW621" s="1">
        <f t="shared" si="141"/>
        <v>61800</v>
      </c>
      <c r="BX621" s="1"/>
      <c r="BY621" s="1">
        <v>0</v>
      </c>
      <c r="CG621" s="1"/>
      <c r="CH621" s="1"/>
      <c r="CI621" s="1"/>
      <c r="CJ621" s="1"/>
      <c r="CK621" s="1"/>
      <c r="CL621" s="1">
        <f t="shared" si="140"/>
        <v>61800</v>
      </c>
      <c r="CM621" s="1">
        <v>0</v>
      </c>
      <c r="CN621" s="1">
        <v>0</v>
      </c>
    </row>
    <row r="622" spans="1:92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>
        <f t="shared" si="142"/>
        <v>30975</v>
      </c>
      <c r="AR622" s="1">
        <f t="shared" si="144"/>
        <v>2402.325</v>
      </c>
      <c r="AS622" s="1">
        <f t="shared" si="145"/>
        <v>4320.775</v>
      </c>
      <c r="AT622" s="1">
        <f t="shared" si="146"/>
        <v>5035.775</v>
      </c>
      <c r="BB622" s="1"/>
      <c r="BC622" s="1"/>
      <c r="BD622" s="1"/>
      <c r="BE622" s="1"/>
      <c r="BF622" s="1"/>
      <c r="BG622" s="1">
        <f t="shared" si="143"/>
        <v>30975</v>
      </c>
      <c r="BH622" s="1">
        <f t="shared" si="137"/>
        <v>1493.063</v>
      </c>
      <c r="BI622" s="1">
        <f t="shared" si="138"/>
        <v>3122.461</v>
      </c>
      <c r="BJ622" s="1">
        <f t="shared" si="139"/>
        <v>3837.461</v>
      </c>
      <c r="BR622" s="1"/>
      <c r="BS622" s="1"/>
      <c r="BT622" s="1"/>
      <c r="BU622" s="1"/>
      <c r="BV622" s="1"/>
      <c r="BW622" s="1">
        <f t="shared" si="141"/>
        <v>61900</v>
      </c>
      <c r="BX622" s="1"/>
      <c r="BY622" s="1">
        <v>0</v>
      </c>
      <c r="CG622" s="1"/>
      <c r="CH622" s="1"/>
      <c r="CI622" s="1"/>
      <c r="CJ622" s="1"/>
      <c r="CK622" s="1"/>
      <c r="CL622" s="1">
        <f t="shared" si="140"/>
        <v>61900</v>
      </c>
      <c r="CM622" s="1">
        <v>0</v>
      </c>
      <c r="CN622" s="1">
        <v>0</v>
      </c>
    </row>
    <row r="623" spans="1:92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>
        <f t="shared" si="142"/>
        <v>31025</v>
      </c>
      <c r="AR623" s="1">
        <f t="shared" si="144"/>
        <v>2394.335</v>
      </c>
      <c r="AS623" s="1">
        <f t="shared" si="145"/>
        <v>4310.245</v>
      </c>
      <c r="AT623" s="1">
        <f t="shared" si="146"/>
        <v>5025.245</v>
      </c>
      <c r="BB623" s="1"/>
      <c r="BC623" s="1"/>
      <c r="BD623" s="1"/>
      <c r="BE623" s="1"/>
      <c r="BF623" s="1"/>
      <c r="BG623" s="1">
        <f t="shared" si="143"/>
        <v>31025</v>
      </c>
      <c r="BH623" s="1">
        <f t="shared" si="137"/>
        <v>1485.073</v>
      </c>
      <c r="BI623" s="1">
        <f t="shared" si="138"/>
        <v>3111.931</v>
      </c>
      <c r="BJ623" s="1">
        <f t="shared" si="139"/>
        <v>3826.931</v>
      </c>
      <c r="BR623" s="1"/>
      <c r="BS623" s="1"/>
      <c r="BT623" s="1"/>
      <c r="BU623" s="1"/>
      <c r="BV623" s="1"/>
      <c r="BW623" s="1">
        <f t="shared" si="141"/>
        <v>62000</v>
      </c>
      <c r="BX623" s="1"/>
      <c r="BY623" s="1">
        <v>0</v>
      </c>
      <c r="CG623" s="1"/>
      <c r="CH623" s="1"/>
      <c r="CI623" s="1"/>
      <c r="CJ623" s="1"/>
      <c r="CK623" s="1"/>
      <c r="CL623" s="1">
        <f t="shared" si="140"/>
        <v>62000</v>
      </c>
      <c r="CM623" s="1">
        <v>0</v>
      </c>
      <c r="CN623" s="1">
        <v>0</v>
      </c>
    </row>
    <row r="624" spans="1:92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>
        <f t="shared" si="142"/>
        <v>31075</v>
      </c>
      <c r="AR624" s="1">
        <f t="shared" si="144"/>
        <v>2386.3450000000003</v>
      </c>
      <c r="AS624" s="1">
        <f t="shared" si="145"/>
        <v>4299.715</v>
      </c>
      <c r="AT624" s="1">
        <f t="shared" si="146"/>
        <v>5014.715</v>
      </c>
      <c r="BB624" s="1"/>
      <c r="BC624" s="1"/>
      <c r="BD624" s="1"/>
      <c r="BE624" s="1"/>
      <c r="BF624" s="1"/>
      <c r="BG624" s="1">
        <f t="shared" si="143"/>
        <v>31075</v>
      </c>
      <c r="BH624" s="1">
        <f t="shared" si="137"/>
        <v>1477.083</v>
      </c>
      <c r="BI624" s="1">
        <f t="shared" si="138"/>
        <v>3101.401</v>
      </c>
      <c r="BJ624" s="1">
        <f t="shared" si="139"/>
        <v>3816.401</v>
      </c>
      <c r="BR624" s="1"/>
      <c r="BS624" s="1"/>
      <c r="BT624" s="1"/>
      <c r="BU624" s="1"/>
      <c r="BV624" s="1"/>
      <c r="BW624" s="1">
        <f t="shared" si="141"/>
        <v>62100</v>
      </c>
      <c r="BX624" s="1"/>
      <c r="BY624" s="1">
        <v>0</v>
      </c>
      <c r="CG624" s="1"/>
      <c r="CH624" s="1"/>
      <c r="CI624" s="1"/>
      <c r="CJ624" s="1"/>
      <c r="CK624" s="1"/>
      <c r="CL624" s="1">
        <f t="shared" si="140"/>
        <v>62100</v>
      </c>
      <c r="CM624" s="1">
        <v>0</v>
      </c>
      <c r="CN624" s="1">
        <v>0</v>
      </c>
    </row>
    <row r="625" spans="1:92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>
        <f t="shared" si="142"/>
        <v>31125</v>
      </c>
      <c r="AR625" s="1">
        <f t="shared" si="144"/>
        <v>2378.355</v>
      </c>
      <c r="AS625" s="1">
        <f t="shared" si="145"/>
        <v>4289.1849999999995</v>
      </c>
      <c r="AT625" s="1">
        <f t="shared" si="146"/>
        <v>5004.1849999999995</v>
      </c>
      <c r="BB625" s="1"/>
      <c r="BC625" s="1"/>
      <c r="BD625" s="1"/>
      <c r="BE625" s="1"/>
      <c r="BF625" s="1"/>
      <c r="BG625" s="1">
        <f t="shared" si="143"/>
        <v>31125</v>
      </c>
      <c r="BH625" s="1">
        <f t="shared" si="137"/>
        <v>1469.093</v>
      </c>
      <c r="BI625" s="1">
        <f t="shared" si="138"/>
        <v>3090.871</v>
      </c>
      <c r="BJ625" s="1">
        <f t="shared" si="139"/>
        <v>3805.871</v>
      </c>
      <c r="BR625" s="1"/>
      <c r="BS625" s="1"/>
      <c r="BT625" s="1"/>
      <c r="BU625" s="1"/>
      <c r="BV625" s="1"/>
      <c r="BW625" s="1">
        <f t="shared" si="141"/>
        <v>62200</v>
      </c>
      <c r="BX625" s="1"/>
      <c r="BY625" s="1">
        <v>0</v>
      </c>
      <c r="CG625" s="1"/>
      <c r="CH625" s="1"/>
      <c r="CI625" s="1"/>
      <c r="CJ625" s="1"/>
      <c r="CK625" s="1"/>
      <c r="CL625" s="1">
        <f t="shared" si="140"/>
        <v>62200</v>
      </c>
      <c r="CM625" s="1">
        <v>0</v>
      </c>
      <c r="CN625" s="1">
        <v>0</v>
      </c>
    </row>
    <row r="626" spans="38:92" ht="15">
      <c r="AL626" s="1"/>
      <c r="AM626" s="1"/>
      <c r="AN626" s="1"/>
      <c r="AO626" s="1"/>
      <c r="AP626" s="1"/>
      <c r="AQ626" s="1">
        <f t="shared" si="142"/>
        <v>31175</v>
      </c>
      <c r="AR626" s="1">
        <f t="shared" si="144"/>
        <v>2370.365</v>
      </c>
      <c r="AS626" s="1">
        <f t="shared" si="145"/>
        <v>4278.655</v>
      </c>
      <c r="AT626" s="1">
        <f t="shared" si="146"/>
        <v>4993.655</v>
      </c>
      <c r="BB626" s="1"/>
      <c r="BC626" s="1"/>
      <c r="BD626" s="1"/>
      <c r="BE626" s="1"/>
      <c r="BF626" s="1"/>
      <c r="BG626" s="1">
        <f t="shared" si="143"/>
        <v>31175</v>
      </c>
      <c r="BH626" s="1">
        <f t="shared" si="137"/>
        <v>1461.103</v>
      </c>
      <c r="BI626" s="1">
        <f t="shared" si="138"/>
        <v>3080.341</v>
      </c>
      <c r="BJ626" s="1">
        <f t="shared" si="139"/>
        <v>3795.341</v>
      </c>
      <c r="BR626" s="1"/>
      <c r="BS626" s="1"/>
      <c r="BT626" s="1"/>
      <c r="BU626" s="1"/>
      <c r="BV626" s="1"/>
      <c r="BW626" s="1">
        <f t="shared" si="141"/>
        <v>62300</v>
      </c>
      <c r="BY626" s="1">
        <v>0</v>
      </c>
      <c r="CG626" s="1"/>
      <c r="CH626" s="1"/>
      <c r="CI626" s="1"/>
      <c r="CJ626" s="1"/>
      <c r="CK626" s="1"/>
      <c r="CL626" s="1">
        <f t="shared" si="140"/>
        <v>62300</v>
      </c>
      <c r="CM626" s="1">
        <v>0</v>
      </c>
      <c r="CN626" s="1">
        <v>0</v>
      </c>
    </row>
    <row r="627" spans="43:92" ht="15">
      <c r="AQ627" s="1">
        <f t="shared" si="142"/>
        <v>31225</v>
      </c>
      <c r="AR627" s="1">
        <f t="shared" si="144"/>
        <v>2362.375</v>
      </c>
      <c r="AS627" s="1">
        <f t="shared" si="145"/>
        <v>4268.125</v>
      </c>
      <c r="AT627" s="1">
        <f t="shared" si="146"/>
        <v>4983.125</v>
      </c>
      <c r="BG627" s="1">
        <f t="shared" si="143"/>
        <v>31225</v>
      </c>
      <c r="BH627" s="1">
        <f t="shared" si="137"/>
        <v>1453.113</v>
      </c>
      <c r="BI627" s="1">
        <f t="shared" si="138"/>
        <v>3069.8109999999997</v>
      </c>
      <c r="BJ627" s="1">
        <f t="shared" si="139"/>
        <v>3784.8109999999997</v>
      </c>
      <c r="BW627" s="1">
        <f t="shared" si="141"/>
        <v>62400</v>
      </c>
      <c r="BY627" s="1">
        <v>0</v>
      </c>
      <c r="CL627" s="1">
        <f t="shared" si="140"/>
        <v>62400</v>
      </c>
      <c r="CM627" s="1">
        <v>0</v>
      </c>
      <c r="CN627" s="1">
        <v>0</v>
      </c>
    </row>
    <row r="628" spans="43:92" ht="15">
      <c r="AQ628" s="1">
        <f t="shared" si="142"/>
        <v>31275</v>
      </c>
      <c r="AR628" s="1">
        <f t="shared" si="144"/>
        <v>2354.385</v>
      </c>
      <c r="AS628" s="1">
        <f t="shared" si="145"/>
        <v>4257.595</v>
      </c>
      <c r="AT628" s="1">
        <f t="shared" si="146"/>
        <v>4972.595</v>
      </c>
      <c r="BG628" s="1">
        <f t="shared" si="143"/>
        <v>31275</v>
      </c>
      <c r="BH628" s="1">
        <f t="shared" si="137"/>
        <v>1445.123</v>
      </c>
      <c r="BI628" s="1">
        <f t="shared" si="138"/>
        <v>3059.281</v>
      </c>
      <c r="BJ628" s="1">
        <f t="shared" si="139"/>
        <v>3774.281</v>
      </c>
      <c r="BW628" s="1">
        <f t="shared" si="141"/>
        <v>62500</v>
      </c>
      <c r="BY628" s="1">
        <v>0</v>
      </c>
      <c r="CL628" s="1">
        <f t="shared" si="140"/>
        <v>62500</v>
      </c>
      <c r="CM628" s="1">
        <v>0</v>
      </c>
      <c r="CN628" s="1">
        <v>0</v>
      </c>
    </row>
    <row r="629" spans="43:92" ht="15">
      <c r="AQ629" s="1">
        <f t="shared" si="142"/>
        <v>31325</v>
      </c>
      <c r="AR629" s="1">
        <f t="shared" si="144"/>
        <v>2346.395</v>
      </c>
      <c r="AS629" s="1">
        <f t="shared" si="145"/>
        <v>4247.065</v>
      </c>
      <c r="AT629" s="1">
        <f t="shared" si="146"/>
        <v>4962.065</v>
      </c>
      <c r="BG629" s="1">
        <f t="shared" si="143"/>
        <v>31325</v>
      </c>
      <c r="BH629" s="1">
        <f t="shared" si="137"/>
        <v>1437.133</v>
      </c>
      <c r="BI629" s="1">
        <f t="shared" si="138"/>
        <v>3048.7509999999997</v>
      </c>
      <c r="BJ629" s="1">
        <f t="shared" si="139"/>
        <v>3763.7509999999997</v>
      </c>
      <c r="BW629" s="1">
        <f t="shared" si="141"/>
        <v>62600</v>
      </c>
      <c r="BY629" s="1">
        <v>0</v>
      </c>
      <c r="CL629" s="1">
        <f t="shared" si="140"/>
        <v>62600</v>
      </c>
      <c r="CM629" s="1">
        <v>0</v>
      </c>
      <c r="CN629" s="1">
        <v>0</v>
      </c>
    </row>
    <row r="630" spans="42:92" ht="15">
      <c r="AP630" t="s">
        <v>176</v>
      </c>
      <c r="AQ630" s="1">
        <f t="shared" si="142"/>
        <v>31375</v>
      </c>
      <c r="AR630" s="1">
        <f t="shared" si="144"/>
        <v>2338.4049999999997</v>
      </c>
      <c r="AS630" s="1">
        <f t="shared" si="145"/>
        <v>4236.535</v>
      </c>
      <c r="AT630" s="1">
        <f t="shared" si="146"/>
        <v>4951.535</v>
      </c>
      <c r="BG630" s="1">
        <f t="shared" si="143"/>
        <v>31375</v>
      </c>
      <c r="BH630" s="1">
        <f t="shared" si="137"/>
        <v>1429.143</v>
      </c>
      <c r="BI630" s="1">
        <f t="shared" si="138"/>
        <v>3038.221</v>
      </c>
      <c r="BJ630" s="1">
        <f t="shared" si="139"/>
        <v>3753.221</v>
      </c>
      <c r="BW630" s="1">
        <f t="shared" si="141"/>
        <v>62700</v>
      </c>
      <c r="BY630" s="1">
        <v>0</v>
      </c>
      <c r="CL630" s="1">
        <f t="shared" si="140"/>
        <v>62700</v>
      </c>
      <c r="CM630" s="1">
        <v>0</v>
      </c>
      <c r="CN630" s="1">
        <v>0</v>
      </c>
    </row>
    <row r="631" spans="43:92" ht="15">
      <c r="AQ631" s="1">
        <f t="shared" si="142"/>
        <v>31425</v>
      </c>
      <c r="AR631" s="1">
        <f t="shared" si="144"/>
        <v>2330.415</v>
      </c>
      <c r="AS631" s="1">
        <f t="shared" si="145"/>
        <v>4226.005</v>
      </c>
      <c r="AT631" s="1">
        <f t="shared" si="146"/>
        <v>4941.005</v>
      </c>
      <c r="BG631" s="1">
        <f t="shared" si="143"/>
        <v>31425</v>
      </c>
      <c r="BH631" s="1">
        <f t="shared" si="137"/>
        <v>1421.153</v>
      </c>
      <c r="BI631" s="1">
        <f t="shared" si="138"/>
        <v>3027.691</v>
      </c>
      <c r="BJ631" s="1">
        <f t="shared" si="139"/>
        <v>3742.691</v>
      </c>
      <c r="BW631" s="1">
        <f t="shared" si="141"/>
        <v>62800</v>
      </c>
      <c r="BY631" s="1">
        <v>0</v>
      </c>
      <c r="CL631" s="1">
        <f t="shared" si="140"/>
        <v>62800</v>
      </c>
      <c r="CM631" s="1">
        <v>0</v>
      </c>
      <c r="CN631" s="1">
        <v>0</v>
      </c>
    </row>
    <row r="632" spans="43:92" ht="15">
      <c r="AQ632" s="1">
        <f t="shared" si="142"/>
        <v>31475</v>
      </c>
      <c r="AR632" s="1">
        <f t="shared" si="144"/>
        <v>2322.425</v>
      </c>
      <c r="AS632" s="1">
        <f t="shared" si="145"/>
        <v>4215.475</v>
      </c>
      <c r="AT632" s="1">
        <f t="shared" si="146"/>
        <v>4930.475</v>
      </c>
      <c r="BG632" s="1">
        <f t="shared" si="143"/>
        <v>31475</v>
      </c>
      <c r="BH632" s="1">
        <f t="shared" si="137"/>
        <v>1413.163</v>
      </c>
      <c r="BI632" s="1">
        <f t="shared" si="138"/>
        <v>3017.161</v>
      </c>
      <c r="BJ632" s="1">
        <f t="shared" si="139"/>
        <v>3732.161</v>
      </c>
      <c r="BW632" s="1">
        <f t="shared" si="141"/>
        <v>62900</v>
      </c>
      <c r="BY632" s="1">
        <v>0</v>
      </c>
      <c r="CL632" s="1">
        <f t="shared" si="140"/>
        <v>62900</v>
      </c>
      <c r="CM632" s="1">
        <v>0</v>
      </c>
      <c r="CN632" s="1">
        <v>0</v>
      </c>
    </row>
    <row r="633" spans="43:92" ht="15">
      <c r="AQ633" s="1">
        <f t="shared" si="142"/>
        <v>31525</v>
      </c>
      <c r="AR633" s="1">
        <f t="shared" si="144"/>
        <v>2314.435</v>
      </c>
      <c r="AS633" s="1">
        <f t="shared" si="145"/>
        <v>4204.945</v>
      </c>
      <c r="AT633" s="1">
        <f t="shared" si="146"/>
        <v>4919.945</v>
      </c>
      <c r="BG633" s="1">
        <f t="shared" si="143"/>
        <v>31525</v>
      </c>
      <c r="BH633" s="1">
        <f aca="true" t="shared" si="147" ref="BH633:BH696">3461-((BG633-18660)*0.1598)</f>
        <v>1405.1730000000002</v>
      </c>
      <c r="BI633" s="1">
        <f aca="true" t="shared" si="148" ref="BI633:BI696">5716-((BG633-18660)*0.2106)</f>
        <v>3006.631</v>
      </c>
      <c r="BJ633" s="1">
        <f aca="true" t="shared" si="149" ref="BJ633:BJ696">6431-((BG633-18660)*0.2106)</f>
        <v>3721.631</v>
      </c>
      <c r="BW633" s="1">
        <f t="shared" si="141"/>
        <v>63000</v>
      </c>
      <c r="BY633" s="1">
        <v>0</v>
      </c>
      <c r="CL633" s="1">
        <f t="shared" si="140"/>
        <v>63000</v>
      </c>
      <c r="CM633" s="1">
        <v>0</v>
      </c>
      <c r="CN633" s="1">
        <v>0</v>
      </c>
    </row>
    <row r="634" spans="43:92" ht="15">
      <c r="AQ634" s="1">
        <f t="shared" si="142"/>
        <v>31575</v>
      </c>
      <c r="AR634" s="1">
        <f t="shared" si="144"/>
        <v>2306.4449999999997</v>
      </c>
      <c r="AS634" s="1">
        <f t="shared" si="145"/>
        <v>4194.415</v>
      </c>
      <c r="AT634" s="1">
        <f t="shared" si="146"/>
        <v>4909.415</v>
      </c>
      <c r="BG634" s="1">
        <f t="shared" si="143"/>
        <v>31575</v>
      </c>
      <c r="BH634" s="1">
        <f t="shared" si="147"/>
        <v>1397.183</v>
      </c>
      <c r="BI634" s="1">
        <f t="shared" si="148"/>
        <v>2996.1009999999997</v>
      </c>
      <c r="BJ634" s="1">
        <f t="shared" si="149"/>
        <v>3711.1009999999997</v>
      </c>
      <c r="BW634" s="1">
        <f t="shared" si="141"/>
        <v>63100</v>
      </c>
      <c r="BY634" s="1">
        <v>0</v>
      </c>
      <c r="CL634" s="1">
        <f t="shared" si="140"/>
        <v>63100</v>
      </c>
      <c r="CM634" s="1">
        <v>0</v>
      </c>
      <c r="CN634" s="1">
        <v>0</v>
      </c>
    </row>
    <row r="635" spans="43:92" ht="15">
      <c r="AQ635" s="1">
        <f t="shared" si="142"/>
        <v>31625</v>
      </c>
      <c r="AR635" s="1">
        <f t="shared" si="144"/>
        <v>2298.455</v>
      </c>
      <c r="AS635" s="1">
        <f t="shared" si="145"/>
        <v>4183.885</v>
      </c>
      <c r="AT635" s="1">
        <f t="shared" si="146"/>
        <v>4898.885</v>
      </c>
      <c r="BG635" s="1">
        <f t="shared" si="143"/>
        <v>31625</v>
      </c>
      <c r="BH635" s="1">
        <f t="shared" si="147"/>
        <v>1389.1930000000002</v>
      </c>
      <c r="BI635" s="1">
        <f t="shared" si="148"/>
        <v>2985.571</v>
      </c>
      <c r="BJ635" s="1">
        <f t="shared" si="149"/>
        <v>3700.571</v>
      </c>
      <c r="BW635" s="1">
        <f t="shared" si="141"/>
        <v>63200</v>
      </c>
      <c r="BY635" s="1">
        <v>0</v>
      </c>
      <c r="CL635" s="1">
        <f t="shared" si="140"/>
        <v>63200</v>
      </c>
      <c r="CM635" s="1">
        <v>0</v>
      </c>
      <c r="CN635" s="1">
        <v>0</v>
      </c>
    </row>
    <row r="636" spans="43:92" ht="15">
      <c r="AQ636" s="1">
        <f t="shared" si="142"/>
        <v>31675</v>
      </c>
      <c r="AR636" s="1">
        <f t="shared" si="144"/>
        <v>2290.465</v>
      </c>
      <c r="AS636" s="1">
        <f t="shared" si="145"/>
        <v>4173.355</v>
      </c>
      <c r="AT636" s="1">
        <f t="shared" si="146"/>
        <v>4888.355</v>
      </c>
      <c r="BG636" s="1">
        <f t="shared" si="143"/>
        <v>31675</v>
      </c>
      <c r="BH636" s="1">
        <f t="shared" si="147"/>
        <v>1381.203</v>
      </c>
      <c r="BI636" s="1">
        <f t="shared" si="148"/>
        <v>2975.0409999999997</v>
      </c>
      <c r="BJ636" s="1">
        <f t="shared" si="149"/>
        <v>3690.0409999999997</v>
      </c>
      <c r="BW636" s="1">
        <f t="shared" si="141"/>
        <v>63300</v>
      </c>
      <c r="BY636" s="1">
        <v>0</v>
      </c>
      <c r="CL636" s="1">
        <f t="shared" si="140"/>
        <v>63300</v>
      </c>
      <c r="CM636" s="1">
        <v>0</v>
      </c>
      <c r="CN636" s="1">
        <v>0</v>
      </c>
    </row>
    <row r="637" spans="43:92" ht="15">
      <c r="AQ637" s="1">
        <f t="shared" si="142"/>
        <v>31725</v>
      </c>
      <c r="AR637" s="1">
        <f t="shared" si="144"/>
        <v>2282.475</v>
      </c>
      <c r="AS637" s="1">
        <f t="shared" si="145"/>
        <v>4162.825</v>
      </c>
      <c r="AT637" s="1">
        <f t="shared" si="146"/>
        <v>4877.825</v>
      </c>
      <c r="BG637" s="1">
        <f t="shared" si="143"/>
        <v>31725</v>
      </c>
      <c r="BH637" s="1">
        <f t="shared" si="147"/>
        <v>1373.2130000000002</v>
      </c>
      <c r="BI637" s="1">
        <f t="shared" si="148"/>
        <v>2964.511</v>
      </c>
      <c r="BJ637" s="1">
        <f t="shared" si="149"/>
        <v>3679.511</v>
      </c>
      <c r="BW637" s="1">
        <f t="shared" si="141"/>
        <v>63400</v>
      </c>
      <c r="BY637" s="1">
        <v>0</v>
      </c>
      <c r="CL637" s="1">
        <f t="shared" si="140"/>
        <v>63400</v>
      </c>
      <c r="CM637" s="1">
        <v>0</v>
      </c>
      <c r="CN637" s="1">
        <v>0</v>
      </c>
    </row>
    <row r="638" spans="43:92" ht="15">
      <c r="AQ638" s="1">
        <f t="shared" si="142"/>
        <v>31775</v>
      </c>
      <c r="AR638" s="1">
        <f t="shared" si="144"/>
        <v>2274.485</v>
      </c>
      <c r="AS638" s="1">
        <f t="shared" si="145"/>
        <v>4152.295</v>
      </c>
      <c r="AT638" s="1">
        <f t="shared" si="146"/>
        <v>4867.295</v>
      </c>
      <c r="BG638" s="1">
        <f t="shared" si="143"/>
        <v>31775</v>
      </c>
      <c r="BH638" s="1">
        <f t="shared" si="147"/>
        <v>1365.223</v>
      </c>
      <c r="BI638" s="1">
        <f t="shared" si="148"/>
        <v>2953.9809999999998</v>
      </c>
      <c r="BJ638" s="1">
        <f t="shared" si="149"/>
        <v>3668.9809999999998</v>
      </c>
      <c r="BW638" s="1">
        <f t="shared" si="141"/>
        <v>63500</v>
      </c>
      <c r="BY638" s="1">
        <v>0</v>
      </c>
      <c r="CL638" s="1">
        <f t="shared" si="140"/>
        <v>63500</v>
      </c>
      <c r="CM638" s="1">
        <v>0</v>
      </c>
      <c r="CN638" s="1">
        <v>0</v>
      </c>
    </row>
    <row r="639" spans="43:92" ht="15">
      <c r="AQ639" s="1">
        <f t="shared" si="142"/>
        <v>31825</v>
      </c>
      <c r="AR639" s="1">
        <f t="shared" si="144"/>
        <v>2266.495</v>
      </c>
      <c r="AS639" s="1">
        <f t="shared" si="145"/>
        <v>4141.764999999999</v>
      </c>
      <c r="AT639" s="1">
        <f t="shared" si="146"/>
        <v>4856.764999999999</v>
      </c>
      <c r="BG639" s="1">
        <f t="shared" si="143"/>
        <v>31825</v>
      </c>
      <c r="BH639" s="1">
        <f t="shared" si="147"/>
        <v>1357.2330000000002</v>
      </c>
      <c r="BI639" s="1">
        <f t="shared" si="148"/>
        <v>2943.451</v>
      </c>
      <c r="BJ639" s="1">
        <f t="shared" si="149"/>
        <v>3658.451</v>
      </c>
      <c r="BW639" s="1">
        <f t="shared" si="141"/>
        <v>63600</v>
      </c>
      <c r="BY639" s="1">
        <v>0</v>
      </c>
      <c r="CL639" s="1">
        <f t="shared" si="140"/>
        <v>63600</v>
      </c>
      <c r="CM639" s="1">
        <v>0</v>
      </c>
      <c r="CN639" s="1">
        <v>0</v>
      </c>
    </row>
    <row r="640" spans="43:92" ht="15">
      <c r="AQ640" s="1">
        <f t="shared" si="142"/>
        <v>31875</v>
      </c>
      <c r="AR640" s="1">
        <f t="shared" si="144"/>
        <v>2258.505</v>
      </c>
      <c r="AS640" s="1">
        <f t="shared" si="145"/>
        <v>4131.235</v>
      </c>
      <c r="AT640" s="1">
        <f t="shared" si="146"/>
        <v>4846.235</v>
      </c>
      <c r="BG640" s="1">
        <f t="shared" si="143"/>
        <v>31875</v>
      </c>
      <c r="BH640" s="1">
        <f t="shared" si="147"/>
        <v>1349.243</v>
      </c>
      <c r="BI640" s="1">
        <f t="shared" si="148"/>
        <v>2932.921</v>
      </c>
      <c r="BJ640" s="1">
        <f t="shared" si="149"/>
        <v>3647.921</v>
      </c>
      <c r="BW640" s="1">
        <f t="shared" si="141"/>
        <v>63700</v>
      </c>
      <c r="BY640" s="1">
        <v>0</v>
      </c>
      <c r="CL640" s="1">
        <f t="shared" si="140"/>
        <v>63700</v>
      </c>
      <c r="CM640" s="1">
        <v>0</v>
      </c>
      <c r="CN640" s="1">
        <v>0</v>
      </c>
    </row>
    <row r="641" spans="43:92" ht="15">
      <c r="AQ641" s="1">
        <f t="shared" si="142"/>
        <v>31925</v>
      </c>
      <c r="AR641" s="1">
        <f t="shared" si="144"/>
        <v>2250.5150000000003</v>
      </c>
      <c r="AS641" s="1">
        <f t="shared" si="145"/>
        <v>4120.705</v>
      </c>
      <c r="AT641" s="1">
        <f t="shared" si="146"/>
        <v>4835.705</v>
      </c>
      <c r="BG641" s="1">
        <f t="shared" si="143"/>
        <v>31925</v>
      </c>
      <c r="BH641" s="1">
        <f t="shared" si="147"/>
        <v>1341.2530000000002</v>
      </c>
      <c r="BI641" s="1">
        <f t="shared" si="148"/>
        <v>2922.391</v>
      </c>
      <c r="BJ641" s="1">
        <f t="shared" si="149"/>
        <v>3637.391</v>
      </c>
      <c r="BW641" s="1">
        <f t="shared" si="141"/>
        <v>63800</v>
      </c>
      <c r="BY641" s="1">
        <v>0</v>
      </c>
      <c r="CL641" s="1">
        <f t="shared" si="140"/>
        <v>63800</v>
      </c>
      <c r="CM641" s="1">
        <v>0</v>
      </c>
      <c r="CN641" s="1">
        <v>0</v>
      </c>
    </row>
    <row r="642" spans="43:92" ht="15">
      <c r="AQ642" s="1">
        <f t="shared" si="142"/>
        <v>31975</v>
      </c>
      <c r="AR642" s="1">
        <f t="shared" si="144"/>
        <v>2242.525</v>
      </c>
      <c r="AS642" s="1">
        <f t="shared" si="145"/>
        <v>4110.175</v>
      </c>
      <c r="AT642" s="1">
        <f t="shared" si="146"/>
        <v>4825.175</v>
      </c>
      <c r="BG642" s="1">
        <f t="shared" si="143"/>
        <v>31975</v>
      </c>
      <c r="BH642" s="1">
        <f t="shared" si="147"/>
        <v>1333.263</v>
      </c>
      <c r="BI642" s="1">
        <f t="shared" si="148"/>
        <v>2911.861</v>
      </c>
      <c r="BJ642" s="1">
        <f t="shared" si="149"/>
        <v>3626.861</v>
      </c>
      <c r="BW642" s="1">
        <f t="shared" si="141"/>
        <v>63900</v>
      </c>
      <c r="BY642" s="1">
        <v>0</v>
      </c>
      <c r="CL642" s="1">
        <f t="shared" si="140"/>
        <v>63900</v>
      </c>
      <c r="CM642" s="1">
        <v>0</v>
      </c>
      <c r="CN642" s="1">
        <v>0</v>
      </c>
    </row>
    <row r="643" spans="43:92" ht="15">
      <c r="AQ643" s="1">
        <f t="shared" si="142"/>
        <v>32025</v>
      </c>
      <c r="AR643" s="1">
        <f t="shared" si="144"/>
        <v>2234.535</v>
      </c>
      <c r="AS643" s="1">
        <f t="shared" si="145"/>
        <v>4099.645</v>
      </c>
      <c r="AT643" s="1">
        <f t="shared" si="146"/>
        <v>4814.645</v>
      </c>
      <c r="BG643" s="1">
        <f t="shared" si="143"/>
        <v>32025</v>
      </c>
      <c r="BH643" s="1">
        <f t="shared" si="147"/>
        <v>1325.2730000000001</v>
      </c>
      <c r="BI643" s="1">
        <f t="shared" si="148"/>
        <v>2901.3309999999997</v>
      </c>
      <c r="BJ643" s="1">
        <f t="shared" si="149"/>
        <v>3616.3309999999997</v>
      </c>
      <c r="BW643" s="1">
        <f t="shared" si="141"/>
        <v>64000</v>
      </c>
      <c r="BY643" s="1">
        <v>0</v>
      </c>
      <c r="CL643" s="1">
        <f t="shared" si="140"/>
        <v>64000</v>
      </c>
      <c r="CM643" s="1">
        <v>0</v>
      </c>
      <c r="CN643" s="1">
        <v>0</v>
      </c>
    </row>
    <row r="644" spans="43:92" ht="15">
      <c r="AQ644" s="1">
        <f t="shared" si="142"/>
        <v>32075</v>
      </c>
      <c r="AR644" s="1">
        <f t="shared" si="144"/>
        <v>2226.545</v>
      </c>
      <c r="AS644" s="1">
        <f t="shared" si="145"/>
        <v>4089.115</v>
      </c>
      <c r="AT644" s="1">
        <f t="shared" si="146"/>
        <v>4804.115</v>
      </c>
      <c r="BG644" s="1">
        <f t="shared" si="143"/>
        <v>32075</v>
      </c>
      <c r="BH644" s="1">
        <f t="shared" si="147"/>
        <v>1317.283</v>
      </c>
      <c r="BI644" s="1">
        <f t="shared" si="148"/>
        <v>2890.801</v>
      </c>
      <c r="BJ644" s="1">
        <f t="shared" si="149"/>
        <v>3605.801</v>
      </c>
      <c r="BW644" s="1">
        <f t="shared" si="141"/>
        <v>64100</v>
      </c>
      <c r="BY644" s="1">
        <v>0</v>
      </c>
      <c r="CL644" s="1">
        <f t="shared" si="140"/>
        <v>64100</v>
      </c>
      <c r="CM644" s="1">
        <v>0</v>
      </c>
      <c r="CN644" s="1">
        <v>0</v>
      </c>
    </row>
    <row r="645" spans="43:92" ht="15">
      <c r="AQ645" s="1">
        <f t="shared" si="142"/>
        <v>32125</v>
      </c>
      <c r="AR645" s="1">
        <f t="shared" si="144"/>
        <v>2218.5550000000003</v>
      </c>
      <c r="AS645" s="1">
        <f t="shared" si="145"/>
        <v>4078.585</v>
      </c>
      <c r="AT645" s="1">
        <f t="shared" si="146"/>
        <v>4793.585</v>
      </c>
      <c r="BG645" s="1">
        <f t="shared" si="143"/>
        <v>32125</v>
      </c>
      <c r="BH645" s="1">
        <f t="shared" si="147"/>
        <v>1309.2930000000001</v>
      </c>
      <c r="BI645" s="1">
        <f t="shared" si="148"/>
        <v>2880.2709999999997</v>
      </c>
      <c r="BJ645" s="1">
        <f t="shared" si="149"/>
        <v>3595.2709999999997</v>
      </c>
      <c r="BW645" s="1">
        <f t="shared" si="141"/>
        <v>64200</v>
      </c>
      <c r="BY645" s="1">
        <v>0</v>
      </c>
      <c r="CL645" s="1">
        <f aca="true" t="shared" si="150" ref="CL645:CL708">CL644+100</f>
        <v>64200</v>
      </c>
      <c r="CM645" s="1">
        <v>0</v>
      </c>
      <c r="CN645" s="1">
        <v>0</v>
      </c>
    </row>
    <row r="646" spans="43:92" ht="15">
      <c r="AQ646" s="1">
        <f t="shared" si="142"/>
        <v>32175</v>
      </c>
      <c r="AR646" s="1">
        <f t="shared" si="144"/>
        <v>2210.565</v>
      </c>
      <c r="AS646" s="1">
        <f t="shared" si="145"/>
        <v>4068.055</v>
      </c>
      <c r="AT646" s="1">
        <f t="shared" si="146"/>
        <v>4783.055</v>
      </c>
      <c r="BG646" s="1">
        <f t="shared" si="143"/>
        <v>32175</v>
      </c>
      <c r="BH646" s="1">
        <f t="shared" si="147"/>
        <v>1301.3029999999999</v>
      </c>
      <c r="BI646" s="1">
        <f t="shared" si="148"/>
        <v>2869.741</v>
      </c>
      <c r="BJ646" s="1">
        <f t="shared" si="149"/>
        <v>3584.741</v>
      </c>
      <c r="BW646" s="1">
        <f aca="true" t="shared" si="151" ref="BW646:BW701">BW645+100</f>
        <v>64300</v>
      </c>
      <c r="BY646" s="1">
        <v>0</v>
      </c>
      <c r="CL646" s="1">
        <f t="shared" si="150"/>
        <v>64300</v>
      </c>
      <c r="CM646" s="1">
        <v>0</v>
      </c>
      <c r="CN646" s="1">
        <v>0</v>
      </c>
    </row>
    <row r="647" spans="43:92" ht="15">
      <c r="AQ647" s="1">
        <f t="shared" si="142"/>
        <v>32225</v>
      </c>
      <c r="AR647" s="1">
        <f t="shared" si="144"/>
        <v>2202.575</v>
      </c>
      <c r="AS647" s="1">
        <f t="shared" si="145"/>
        <v>4057.5249999999996</v>
      </c>
      <c r="AT647" s="1">
        <f t="shared" si="146"/>
        <v>4772.525</v>
      </c>
      <c r="BG647" s="1">
        <f t="shared" si="143"/>
        <v>32225</v>
      </c>
      <c r="BH647" s="1">
        <f t="shared" si="147"/>
        <v>1293.313</v>
      </c>
      <c r="BI647" s="1">
        <f t="shared" si="148"/>
        <v>2859.211</v>
      </c>
      <c r="BJ647" s="1">
        <f t="shared" si="149"/>
        <v>3574.211</v>
      </c>
      <c r="BW647" s="1">
        <f t="shared" si="151"/>
        <v>64400</v>
      </c>
      <c r="BY647" s="1">
        <v>0</v>
      </c>
      <c r="CL647" s="1">
        <f t="shared" si="150"/>
        <v>64400</v>
      </c>
      <c r="CM647" s="1">
        <v>0</v>
      </c>
      <c r="CN647" s="1">
        <v>0</v>
      </c>
    </row>
    <row r="648" spans="43:92" ht="15">
      <c r="AQ648" s="1">
        <f t="shared" si="142"/>
        <v>32275</v>
      </c>
      <c r="AR648" s="1">
        <f t="shared" si="144"/>
        <v>2194.585</v>
      </c>
      <c r="AS648" s="1">
        <f t="shared" si="145"/>
        <v>4046.995</v>
      </c>
      <c r="AT648" s="1">
        <f t="shared" si="146"/>
        <v>4761.995</v>
      </c>
      <c r="BG648" s="1">
        <f t="shared" si="143"/>
        <v>32275</v>
      </c>
      <c r="BH648" s="1">
        <f t="shared" si="147"/>
        <v>1285.3229999999999</v>
      </c>
      <c r="BI648" s="1">
        <f t="shared" si="148"/>
        <v>2848.681</v>
      </c>
      <c r="BJ648" s="1">
        <f t="shared" si="149"/>
        <v>3563.681</v>
      </c>
      <c r="BW648" s="1">
        <f t="shared" si="151"/>
        <v>64500</v>
      </c>
      <c r="BY648" s="1">
        <v>0</v>
      </c>
      <c r="CL648" s="1">
        <f t="shared" si="150"/>
        <v>64500</v>
      </c>
      <c r="CM648" s="1">
        <v>0</v>
      </c>
      <c r="CN648" s="1">
        <v>0</v>
      </c>
    </row>
    <row r="649" spans="43:92" ht="15">
      <c r="AQ649" s="1">
        <f t="shared" si="142"/>
        <v>32325</v>
      </c>
      <c r="AR649" s="1">
        <f t="shared" si="144"/>
        <v>2186.5950000000003</v>
      </c>
      <c r="AS649" s="1">
        <f t="shared" si="145"/>
        <v>4036.465</v>
      </c>
      <c r="AT649" s="1">
        <f t="shared" si="146"/>
        <v>4751.465</v>
      </c>
      <c r="BG649" s="1">
        <f t="shared" si="143"/>
        <v>32325</v>
      </c>
      <c r="BH649" s="1">
        <f t="shared" si="147"/>
        <v>1277.333</v>
      </c>
      <c r="BI649" s="1">
        <f t="shared" si="148"/>
        <v>2838.151</v>
      </c>
      <c r="BJ649" s="1">
        <f t="shared" si="149"/>
        <v>3553.151</v>
      </c>
      <c r="BW649" s="1">
        <f t="shared" si="151"/>
        <v>64600</v>
      </c>
      <c r="BY649" s="1">
        <v>0</v>
      </c>
      <c r="CL649" s="1">
        <f t="shared" si="150"/>
        <v>64600</v>
      </c>
      <c r="CM649" s="1">
        <v>0</v>
      </c>
      <c r="CN649" s="1">
        <v>0</v>
      </c>
    </row>
    <row r="650" spans="43:92" ht="15">
      <c r="AQ650" s="1">
        <f t="shared" si="142"/>
        <v>32375</v>
      </c>
      <c r="AR650" s="1">
        <f t="shared" si="144"/>
        <v>2178.605</v>
      </c>
      <c r="AS650" s="1">
        <f t="shared" si="145"/>
        <v>4025.935</v>
      </c>
      <c r="AT650" s="1">
        <f t="shared" si="146"/>
        <v>4740.9349999999995</v>
      </c>
      <c r="BG650" s="1">
        <f t="shared" si="143"/>
        <v>32375</v>
      </c>
      <c r="BH650" s="1">
        <f t="shared" si="147"/>
        <v>1269.3429999999998</v>
      </c>
      <c r="BI650" s="1">
        <f t="shared" si="148"/>
        <v>2827.621</v>
      </c>
      <c r="BJ650" s="1">
        <f t="shared" si="149"/>
        <v>3542.621</v>
      </c>
      <c r="BW650" s="1">
        <f t="shared" si="151"/>
        <v>64700</v>
      </c>
      <c r="BY650" s="1">
        <v>0</v>
      </c>
      <c r="CL650" s="1">
        <f t="shared" si="150"/>
        <v>64700</v>
      </c>
      <c r="CM650" s="1">
        <v>0</v>
      </c>
      <c r="CN650" s="1">
        <v>0</v>
      </c>
    </row>
    <row r="651" spans="43:92" ht="15">
      <c r="AQ651" s="1">
        <f t="shared" si="142"/>
        <v>32425</v>
      </c>
      <c r="AR651" s="1">
        <f t="shared" si="144"/>
        <v>2170.615</v>
      </c>
      <c r="AS651" s="1">
        <f t="shared" si="145"/>
        <v>4015.4049999999997</v>
      </c>
      <c r="AT651" s="1">
        <f t="shared" si="146"/>
        <v>4730.405</v>
      </c>
      <c r="BG651" s="1">
        <f t="shared" si="143"/>
        <v>32425</v>
      </c>
      <c r="BH651" s="1">
        <f t="shared" si="147"/>
        <v>1261.353</v>
      </c>
      <c r="BI651" s="1">
        <f t="shared" si="148"/>
        <v>2817.091</v>
      </c>
      <c r="BJ651" s="1">
        <f t="shared" si="149"/>
        <v>3532.091</v>
      </c>
      <c r="BW651" s="1">
        <f t="shared" si="151"/>
        <v>64800</v>
      </c>
      <c r="BY651" s="1">
        <v>0</v>
      </c>
      <c r="CL651" s="1">
        <f t="shared" si="150"/>
        <v>64800</v>
      </c>
      <c r="CM651" s="1">
        <v>0</v>
      </c>
      <c r="CN651" s="1">
        <v>0</v>
      </c>
    </row>
    <row r="652" spans="43:92" ht="15">
      <c r="AQ652" s="1">
        <f t="shared" si="142"/>
        <v>32475</v>
      </c>
      <c r="AR652" s="1">
        <f t="shared" si="144"/>
        <v>2162.625</v>
      </c>
      <c r="AS652" s="1">
        <f t="shared" si="145"/>
        <v>4004.875</v>
      </c>
      <c r="AT652" s="1">
        <f t="shared" si="146"/>
        <v>4719.875</v>
      </c>
      <c r="BG652" s="1">
        <f t="shared" si="143"/>
        <v>32475</v>
      </c>
      <c r="BH652" s="1">
        <f t="shared" si="147"/>
        <v>1253.3629999999998</v>
      </c>
      <c r="BI652" s="1">
        <f t="shared" si="148"/>
        <v>2806.5609999999997</v>
      </c>
      <c r="BJ652" s="1">
        <f t="shared" si="149"/>
        <v>3521.5609999999997</v>
      </c>
      <c r="BW652" s="1">
        <f t="shared" si="151"/>
        <v>64900</v>
      </c>
      <c r="BY652" s="1">
        <v>0</v>
      </c>
      <c r="CL652" s="1">
        <f t="shared" si="150"/>
        <v>64900</v>
      </c>
      <c r="CM652" s="1">
        <v>0</v>
      </c>
      <c r="CN652" s="1">
        <v>0</v>
      </c>
    </row>
    <row r="653" spans="43:92" ht="15">
      <c r="AQ653" s="1">
        <f t="shared" si="142"/>
        <v>32525</v>
      </c>
      <c r="AR653" s="1">
        <f t="shared" si="144"/>
        <v>2154.635</v>
      </c>
      <c r="AS653" s="1">
        <f t="shared" si="145"/>
        <v>3994.3450000000003</v>
      </c>
      <c r="AT653" s="1">
        <f t="shared" si="146"/>
        <v>4709.345</v>
      </c>
      <c r="BG653" s="1">
        <f t="shared" si="143"/>
        <v>32525</v>
      </c>
      <c r="BH653" s="1">
        <f t="shared" si="147"/>
        <v>1245.373</v>
      </c>
      <c r="BI653" s="1">
        <f t="shared" si="148"/>
        <v>2796.031</v>
      </c>
      <c r="BJ653" s="1">
        <f t="shared" si="149"/>
        <v>3511.031</v>
      </c>
      <c r="BW653" s="1">
        <f t="shared" si="151"/>
        <v>65000</v>
      </c>
      <c r="BY653" s="1">
        <v>0</v>
      </c>
      <c r="CL653" s="1">
        <f t="shared" si="150"/>
        <v>65000</v>
      </c>
      <c r="CM653" s="1">
        <v>0</v>
      </c>
      <c r="CN653" s="1">
        <v>0</v>
      </c>
    </row>
    <row r="654" spans="43:92" ht="15">
      <c r="AQ654" s="1">
        <f t="shared" si="142"/>
        <v>32575</v>
      </c>
      <c r="AR654" s="1">
        <f t="shared" si="144"/>
        <v>2146.645</v>
      </c>
      <c r="AS654" s="1">
        <f t="shared" si="145"/>
        <v>3983.8149999999996</v>
      </c>
      <c r="AT654" s="1">
        <f t="shared" si="146"/>
        <v>4698.815</v>
      </c>
      <c r="BG654" s="1">
        <f t="shared" si="143"/>
        <v>32575</v>
      </c>
      <c r="BH654" s="1">
        <f t="shared" si="147"/>
        <v>1237.3829999999998</v>
      </c>
      <c r="BI654" s="1">
        <f t="shared" si="148"/>
        <v>2785.5009999999997</v>
      </c>
      <c r="BJ654" s="1">
        <f t="shared" si="149"/>
        <v>3500.5009999999997</v>
      </c>
      <c r="BW654" s="1">
        <f t="shared" si="151"/>
        <v>65100</v>
      </c>
      <c r="BY654" s="1">
        <v>0</v>
      </c>
      <c r="CL654" s="1">
        <f t="shared" si="150"/>
        <v>65100</v>
      </c>
      <c r="CM654" s="1">
        <v>0</v>
      </c>
      <c r="CN654" s="1">
        <v>0</v>
      </c>
    </row>
    <row r="655" spans="43:92" ht="15">
      <c r="AQ655" s="1">
        <f t="shared" si="142"/>
        <v>32625</v>
      </c>
      <c r="AR655" s="1">
        <f t="shared" si="144"/>
        <v>2138.6549999999997</v>
      </c>
      <c r="AS655" s="1">
        <f t="shared" si="145"/>
        <v>3973.285</v>
      </c>
      <c r="AT655" s="1">
        <f t="shared" si="146"/>
        <v>4688.285</v>
      </c>
      <c r="BG655" s="1">
        <f t="shared" si="143"/>
        <v>32625</v>
      </c>
      <c r="BH655" s="1">
        <f t="shared" si="147"/>
        <v>1229.393</v>
      </c>
      <c r="BI655" s="1">
        <f t="shared" si="148"/>
        <v>2774.971</v>
      </c>
      <c r="BJ655" s="1">
        <f t="shared" si="149"/>
        <v>3489.971</v>
      </c>
      <c r="BW655" s="1">
        <f t="shared" si="151"/>
        <v>65200</v>
      </c>
      <c r="BY655" s="1">
        <v>0</v>
      </c>
      <c r="CL655" s="1">
        <f t="shared" si="150"/>
        <v>65200</v>
      </c>
      <c r="CM655" s="1">
        <v>0</v>
      </c>
      <c r="CN655" s="1">
        <v>0</v>
      </c>
    </row>
    <row r="656" spans="43:92" ht="15">
      <c r="AQ656" s="1">
        <f t="shared" si="142"/>
        <v>32675</v>
      </c>
      <c r="AR656" s="1">
        <f t="shared" si="144"/>
        <v>2130.665</v>
      </c>
      <c r="AS656" s="1">
        <f t="shared" si="145"/>
        <v>3962.755</v>
      </c>
      <c r="AT656" s="1">
        <f t="shared" si="146"/>
        <v>4677.755</v>
      </c>
      <c r="BG656" s="1">
        <f t="shared" si="143"/>
        <v>32675</v>
      </c>
      <c r="BH656" s="1">
        <f t="shared" si="147"/>
        <v>1221.4030000000002</v>
      </c>
      <c r="BI656" s="1">
        <f t="shared" si="148"/>
        <v>2764.441</v>
      </c>
      <c r="BJ656" s="1">
        <f t="shared" si="149"/>
        <v>3479.441</v>
      </c>
      <c r="BW656" s="1">
        <f t="shared" si="151"/>
        <v>65300</v>
      </c>
      <c r="BY656" s="1">
        <v>0</v>
      </c>
      <c r="CL656" s="1">
        <f t="shared" si="150"/>
        <v>65300</v>
      </c>
      <c r="CM656" s="1">
        <v>0</v>
      </c>
      <c r="CN656" s="1">
        <v>0</v>
      </c>
    </row>
    <row r="657" spans="43:92" ht="15">
      <c r="AQ657" s="1">
        <f t="shared" si="142"/>
        <v>32725</v>
      </c>
      <c r="AR657" s="1">
        <f t="shared" si="144"/>
        <v>2122.675</v>
      </c>
      <c r="AS657" s="1">
        <f t="shared" si="145"/>
        <v>3952.225</v>
      </c>
      <c r="AT657" s="1">
        <f t="shared" si="146"/>
        <v>4667.225</v>
      </c>
      <c r="BG657" s="1">
        <f t="shared" si="143"/>
        <v>32725</v>
      </c>
      <c r="BH657" s="1">
        <f t="shared" si="147"/>
        <v>1213.413</v>
      </c>
      <c r="BI657" s="1">
        <f t="shared" si="148"/>
        <v>2753.911</v>
      </c>
      <c r="BJ657" s="1">
        <f t="shared" si="149"/>
        <v>3468.911</v>
      </c>
      <c r="BW657" s="1">
        <f t="shared" si="151"/>
        <v>65400</v>
      </c>
      <c r="BY657" s="1">
        <v>0</v>
      </c>
      <c r="CL657" s="1">
        <f t="shared" si="150"/>
        <v>65400</v>
      </c>
      <c r="CM657" s="1">
        <v>0</v>
      </c>
      <c r="CN657" s="1">
        <v>0</v>
      </c>
    </row>
    <row r="658" spans="43:92" ht="15">
      <c r="AQ658" s="1">
        <f t="shared" si="142"/>
        <v>32775</v>
      </c>
      <c r="AR658" s="1">
        <f t="shared" si="144"/>
        <v>2114.685</v>
      </c>
      <c r="AS658" s="1">
        <f t="shared" si="145"/>
        <v>3941.6949999999997</v>
      </c>
      <c r="AT658" s="1">
        <f t="shared" si="146"/>
        <v>4656.695</v>
      </c>
      <c r="BG658" s="1">
        <f t="shared" si="143"/>
        <v>32775</v>
      </c>
      <c r="BH658" s="1">
        <f t="shared" si="147"/>
        <v>1205.4230000000002</v>
      </c>
      <c r="BI658" s="1">
        <f t="shared" si="148"/>
        <v>2743.381</v>
      </c>
      <c r="BJ658" s="1">
        <f t="shared" si="149"/>
        <v>3458.381</v>
      </c>
      <c r="BW658" s="1">
        <f t="shared" si="151"/>
        <v>65500</v>
      </c>
      <c r="BY658" s="1">
        <v>0</v>
      </c>
      <c r="CL658" s="1">
        <f t="shared" si="150"/>
        <v>65500</v>
      </c>
      <c r="CM658" s="1">
        <v>0</v>
      </c>
      <c r="CN658" s="1">
        <v>0</v>
      </c>
    </row>
    <row r="659" spans="43:92" ht="15">
      <c r="AQ659" s="1">
        <f t="shared" si="142"/>
        <v>32825</v>
      </c>
      <c r="AR659" s="1">
        <f t="shared" si="144"/>
        <v>2106.6949999999997</v>
      </c>
      <c r="AS659" s="1">
        <f t="shared" si="145"/>
        <v>3931.165</v>
      </c>
      <c r="AT659" s="1">
        <f t="shared" si="146"/>
        <v>4646.165</v>
      </c>
      <c r="BG659" s="1">
        <f t="shared" si="143"/>
        <v>32825</v>
      </c>
      <c r="BH659" s="1">
        <f t="shared" si="147"/>
        <v>1197.433</v>
      </c>
      <c r="BI659" s="1">
        <f t="shared" si="148"/>
        <v>2732.8509999999997</v>
      </c>
      <c r="BJ659" s="1">
        <f t="shared" si="149"/>
        <v>3447.8509999999997</v>
      </c>
      <c r="BW659" s="1">
        <f t="shared" si="151"/>
        <v>65600</v>
      </c>
      <c r="BY659" s="1">
        <v>0</v>
      </c>
      <c r="CL659" s="1">
        <f t="shared" si="150"/>
        <v>65600</v>
      </c>
      <c r="CM659" s="1">
        <v>0</v>
      </c>
      <c r="CN659" s="1">
        <v>0</v>
      </c>
    </row>
    <row r="660" spans="43:92" ht="15">
      <c r="AQ660" s="1">
        <f t="shared" si="142"/>
        <v>32875</v>
      </c>
      <c r="AR660" s="1">
        <f t="shared" si="144"/>
        <v>2098.705</v>
      </c>
      <c r="AS660" s="1">
        <f t="shared" si="145"/>
        <v>3920.635</v>
      </c>
      <c r="AT660" s="1">
        <f t="shared" si="146"/>
        <v>4635.635</v>
      </c>
      <c r="BG660" s="1">
        <f t="shared" si="143"/>
        <v>32875</v>
      </c>
      <c r="BH660" s="1">
        <f t="shared" si="147"/>
        <v>1189.4430000000002</v>
      </c>
      <c r="BI660" s="1">
        <f t="shared" si="148"/>
        <v>2722.321</v>
      </c>
      <c r="BJ660" s="1">
        <f t="shared" si="149"/>
        <v>3437.321</v>
      </c>
      <c r="BW660" s="1">
        <f t="shared" si="151"/>
        <v>65700</v>
      </c>
      <c r="BY660" s="1">
        <v>0</v>
      </c>
      <c r="CL660" s="1">
        <f t="shared" si="150"/>
        <v>65700</v>
      </c>
      <c r="CM660" s="1">
        <v>0</v>
      </c>
      <c r="CN660" s="1">
        <v>0</v>
      </c>
    </row>
    <row r="661" spans="43:92" ht="15">
      <c r="AQ661" s="1">
        <f t="shared" si="142"/>
        <v>32925</v>
      </c>
      <c r="AR661" s="1">
        <f t="shared" si="144"/>
        <v>2090.715</v>
      </c>
      <c r="AS661" s="1">
        <f t="shared" si="145"/>
        <v>3910.105</v>
      </c>
      <c r="AT661" s="1">
        <f t="shared" si="146"/>
        <v>4625.105</v>
      </c>
      <c r="BG661" s="1">
        <f t="shared" si="143"/>
        <v>32925</v>
      </c>
      <c r="BH661" s="1">
        <f t="shared" si="147"/>
        <v>1181.453</v>
      </c>
      <c r="BI661" s="1">
        <f t="shared" si="148"/>
        <v>2711.7909999999997</v>
      </c>
      <c r="BJ661" s="1">
        <f t="shared" si="149"/>
        <v>3426.7909999999997</v>
      </c>
      <c r="BW661" s="1">
        <f t="shared" si="151"/>
        <v>65800</v>
      </c>
      <c r="BY661" s="1">
        <v>0</v>
      </c>
      <c r="CL661" s="1">
        <f t="shared" si="150"/>
        <v>65800</v>
      </c>
      <c r="CM661" s="1">
        <v>0</v>
      </c>
      <c r="CN661" s="1">
        <v>0</v>
      </c>
    </row>
    <row r="662" spans="43:92" ht="15">
      <c r="AQ662" s="1">
        <f t="shared" si="142"/>
        <v>32975</v>
      </c>
      <c r="AR662" s="1">
        <f t="shared" si="144"/>
        <v>2082.725</v>
      </c>
      <c r="AS662" s="1">
        <f t="shared" si="145"/>
        <v>3899.575</v>
      </c>
      <c r="AT662" s="1">
        <f t="shared" si="146"/>
        <v>4614.575</v>
      </c>
      <c r="BG662" s="1">
        <f t="shared" si="143"/>
        <v>32975</v>
      </c>
      <c r="BH662" s="1">
        <f t="shared" si="147"/>
        <v>1173.4630000000002</v>
      </c>
      <c r="BI662" s="1">
        <f t="shared" si="148"/>
        <v>2701.261</v>
      </c>
      <c r="BJ662" s="1">
        <f t="shared" si="149"/>
        <v>3416.261</v>
      </c>
      <c r="BW662" s="1">
        <f t="shared" si="151"/>
        <v>65900</v>
      </c>
      <c r="BY662" s="1">
        <v>0</v>
      </c>
      <c r="CL662" s="1">
        <f t="shared" si="150"/>
        <v>65900</v>
      </c>
      <c r="CM662" s="1">
        <v>0</v>
      </c>
      <c r="CN662" s="1">
        <v>0</v>
      </c>
    </row>
    <row r="663" spans="43:92" ht="15">
      <c r="AQ663" s="1">
        <f t="shared" si="142"/>
        <v>33025</v>
      </c>
      <c r="AR663" s="1">
        <f t="shared" si="144"/>
        <v>2074.735</v>
      </c>
      <c r="AS663" s="1">
        <f t="shared" si="145"/>
        <v>3889.045</v>
      </c>
      <c r="AT663" s="1">
        <f t="shared" si="146"/>
        <v>4604.045</v>
      </c>
      <c r="BG663" s="1">
        <f t="shared" si="143"/>
        <v>33025</v>
      </c>
      <c r="BH663" s="1">
        <f t="shared" si="147"/>
        <v>1165.473</v>
      </c>
      <c r="BI663" s="1">
        <f t="shared" si="148"/>
        <v>2690.7309999999998</v>
      </c>
      <c r="BJ663" s="1">
        <f t="shared" si="149"/>
        <v>3405.7309999999998</v>
      </c>
      <c r="BW663" s="1">
        <f t="shared" si="151"/>
        <v>66000</v>
      </c>
      <c r="BY663" s="1">
        <v>0</v>
      </c>
      <c r="CL663" s="1">
        <f t="shared" si="150"/>
        <v>66000</v>
      </c>
      <c r="CM663" s="1">
        <v>0</v>
      </c>
      <c r="CN663" s="1">
        <v>0</v>
      </c>
    </row>
    <row r="664" spans="43:92" ht="15">
      <c r="AQ664" s="1">
        <f t="shared" si="142"/>
        <v>33075</v>
      </c>
      <c r="AR664" s="1">
        <f t="shared" si="144"/>
        <v>2066.745</v>
      </c>
      <c r="AS664" s="1">
        <f t="shared" si="145"/>
        <v>3878.515</v>
      </c>
      <c r="AT664" s="1">
        <f t="shared" si="146"/>
        <v>4593.514999999999</v>
      </c>
      <c r="BG664" s="1">
        <f t="shared" si="143"/>
        <v>33075</v>
      </c>
      <c r="BH664" s="1">
        <f t="shared" si="147"/>
        <v>1157.4830000000002</v>
      </c>
      <c r="BI664" s="1">
        <f t="shared" si="148"/>
        <v>2680.201</v>
      </c>
      <c r="BJ664" s="1">
        <f t="shared" si="149"/>
        <v>3395.201</v>
      </c>
      <c r="BW664" s="1">
        <f t="shared" si="151"/>
        <v>66100</v>
      </c>
      <c r="BY664" s="1">
        <v>0</v>
      </c>
      <c r="CL664" s="1">
        <f t="shared" si="150"/>
        <v>66100</v>
      </c>
      <c r="CM664" s="1">
        <v>0</v>
      </c>
      <c r="CN664" s="1">
        <v>0</v>
      </c>
    </row>
    <row r="665" spans="43:92" ht="15">
      <c r="AQ665" s="1">
        <f t="shared" si="142"/>
        <v>33125</v>
      </c>
      <c r="AR665" s="1">
        <f t="shared" si="144"/>
        <v>2058.755</v>
      </c>
      <c r="AS665" s="1">
        <f t="shared" si="145"/>
        <v>3867.9849999999997</v>
      </c>
      <c r="AT665" s="1">
        <f t="shared" si="146"/>
        <v>4582.985</v>
      </c>
      <c r="BG665" s="1">
        <f t="shared" si="143"/>
        <v>33125</v>
      </c>
      <c r="BH665" s="1">
        <f t="shared" si="147"/>
        <v>1149.493</v>
      </c>
      <c r="BI665" s="1">
        <f t="shared" si="148"/>
        <v>2669.671</v>
      </c>
      <c r="BJ665" s="1">
        <f t="shared" si="149"/>
        <v>3384.671</v>
      </c>
      <c r="BW665" s="1">
        <f t="shared" si="151"/>
        <v>66200</v>
      </c>
      <c r="BY665" s="1">
        <v>0</v>
      </c>
      <c r="CL665" s="1">
        <f t="shared" si="150"/>
        <v>66200</v>
      </c>
      <c r="CM665" s="1">
        <v>0</v>
      </c>
      <c r="CN665" s="1">
        <v>0</v>
      </c>
    </row>
    <row r="666" spans="43:92" ht="15">
      <c r="AQ666" s="1">
        <f t="shared" si="142"/>
        <v>33175</v>
      </c>
      <c r="AR666" s="1">
        <f t="shared" si="144"/>
        <v>2050.7650000000003</v>
      </c>
      <c r="AS666" s="1">
        <f t="shared" si="145"/>
        <v>3857.455</v>
      </c>
      <c r="AT666" s="1">
        <f t="shared" si="146"/>
        <v>4572.455</v>
      </c>
      <c r="BG666" s="1">
        <f t="shared" si="143"/>
        <v>33175</v>
      </c>
      <c r="BH666" s="1">
        <f t="shared" si="147"/>
        <v>1141.5030000000002</v>
      </c>
      <c r="BI666" s="1">
        <f t="shared" si="148"/>
        <v>2659.141</v>
      </c>
      <c r="BJ666" s="1">
        <f t="shared" si="149"/>
        <v>3374.141</v>
      </c>
      <c r="BW666" s="1">
        <f t="shared" si="151"/>
        <v>66300</v>
      </c>
      <c r="BY666" s="1">
        <v>0</v>
      </c>
      <c r="CL666" s="1">
        <f t="shared" si="150"/>
        <v>66300</v>
      </c>
      <c r="CM666" s="1">
        <v>0</v>
      </c>
      <c r="CN666" s="1">
        <v>0</v>
      </c>
    </row>
    <row r="667" spans="43:92" ht="15">
      <c r="AQ667" s="1">
        <f t="shared" si="142"/>
        <v>33225</v>
      </c>
      <c r="AR667" s="1">
        <f t="shared" si="144"/>
        <v>2042.775</v>
      </c>
      <c r="AS667" s="1">
        <f t="shared" si="145"/>
        <v>3846.925</v>
      </c>
      <c r="AT667" s="1">
        <f t="shared" si="146"/>
        <v>4561.925</v>
      </c>
      <c r="BG667" s="1">
        <f t="shared" si="143"/>
        <v>33225</v>
      </c>
      <c r="BH667" s="1">
        <f t="shared" si="147"/>
        <v>1133.513</v>
      </c>
      <c r="BI667" s="1">
        <f t="shared" si="148"/>
        <v>2648.611</v>
      </c>
      <c r="BJ667" s="1">
        <f t="shared" si="149"/>
        <v>3363.611</v>
      </c>
      <c r="BW667" s="1">
        <f t="shared" si="151"/>
        <v>66400</v>
      </c>
      <c r="BY667" s="1">
        <v>0</v>
      </c>
      <c r="CL667" s="1">
        <f t="shared" si="150"/>
        <v>66400</v>
      </c>
      <c r="CM667" s="1">
        <v>0</v>
      </c>
      <c r="CN667" s="1">
        <v>0</v>
      </c>
    </row>
    <row r="668" spans="43:92" ht="15">
      <c r="AQ668" s="1">
        <f t="shared" si="142"/>
        <v>33275</v>
      </c>
      <c r="AR668" s="1">
        <f t="shared" si="144"/>
        <v>2034.785</v>
      </c>
      <c r="AS668" s="1">
        <f t="shared" si="145"/>
        <v>3836.395</v>
      </c>
      <c r="AT668" s="1">
        <f t="shared" si="146"/>
        <v>4551.395</v>
      </c>
      <c r="BG668" s="1">
        <f t="shared" si="143"/>
        <v>33275</v>
      </c>
      <c r="BH668" s="1">
        <f t="shared" si="147"/>
        <v>1125.5230000000001</v>
      </c>
      <c r="BI668" s="1">
        <f t="shared" si="148"/>
        <v>2638.0809999999997</v>
      </c>
      <c r="BJ668" s="1">
        <f t="shared" si="149"/>
        <v>3353.0809999999997</v>
      </c>
      <c r="BW668" s="1">
        <f t="shared" si="151"/>
        <v>66500</v>
      </c>
      <c r="BY668" s="1">
        <v>0</v>
      </c>
      <c r="CL668" s="1">
        <f t="shared" si="150"/>
        <v>66500</v>
      </c>
      <c r="CM668" s="1">
        <v>0</v>
      </c>
      <c r="CN668" s="1">
        <v>0</v>
      </c>
    </row>
    <row r="669" spans="43:92" ht="15">
      <c r="AQ669" s="1">
        <f t="shared" si="142"/>
        <v>33325</v>
      </c>
      <c r="AR669" s="1">
        <f t="shared" si="144"/>
        <v>2026.795</v>
      </c>
      <c r="AS669" s="1">
        <f t="shared" si="145"/>
        <v>3825.865</v>
      </c>
      <c r="AT669" s="1">
        <f t="shared" si="146"/>
        <v>4540.865</v>
      </c>
      <c r="BG669" s="1">
        <f t="shared" si="143"/>
        <v>33325</v>
      </c>
      <c r="BH669" s="1">
        <f t="shared" si="147"/>
        <v>1117.533</v>
      </c>
      <c r="BI669" s="1">
        <f t="shared" si="148"/>
        <v>2627.551</v>
      </c>
      <c r="BJ669" s="1">
        <f t="shared" si="149"/>
        <v>3342.551</v>
      </c>
      <c r="BW669" s="1">
        <f t="shared" si="151"/>
        <v>66600</v>
      </c>
      <c r="BY669" s="1">
        <v>0</v>
      </c>
      <c r="CL669" s="1">
        <f t="shared" si="150"/>
        <v>66600</v>
      </c>
      <c r="CM669" s="1">
        <v>0</v>
      </c>
      <c r="CN669" s="1">
        <v>0</v>
      </c>
    </row>
    <row r="670" spans="43:92" ht="15">
      <c r="AQ670" s="1">
        <f t="shared" si="142"/>
        <v>33375</v>
      </c>
      <c r="AR670" s="1">
        <f t="shared" si="144"/>
        <v>2018.805</v>
      </c>
      <c r="AS670" s="1">
        <f t="shared" si="145"/>
        <v>3815.335</v>
      </c>
      <c r="AT670" s="1">
        <f t="shared" si="146"/>
        <v>4530.335</v>
      </c>
      <c r="BG670" s="1">
        <f t="shared" si="143"/>
        <v>33375</v>
      </c>
      <c r="BH670" s="1">
        <f t="shared" si="147"/>
        <v>1109.5430000000001</v>
      </c>
      <c r="BI670" s="1">
        <f t="shared" si="148"/>
        <v>2617.0209999999997</v>
      </c>
      <c r="BJ670" s="1">
        <f t="shared" si="149"/>
        <v>3332.0209999999997</v>
      </c>
      <c r="BW670" s="1">
        <f t="shared" si="151"/>
        <v>66700</v>
      </c>
      <c r="BY670" s="1">
        <v>0</v>
      </c>
      <c r="CL670" s="1">
        <f t="shared" si="150"/>
        <v>66700</v>
      </c>
      <c r="CM670" s="1">
        <v>0</v>
      </c>
      <c r="CN670" s="1">
        <v>0</v>
      </c>
    </row>
    <row r="671" spans="43:92" ht="15">
      <c r="AQ671" s="1">
        <f t="shared" si="142"/>
        <v>33425</v>
      </c>
      <c r="AR671" s="1">
        <f t="shared" si="144"/>
        <v>2010.815</v>
      </c>
      <c r="AS671" s="1">
        <f t="shared" si="145"/>
        <v>3804.805</v>
      </c>
      <c r="AT671" s="1">
        <f t="shared" si="146"/>
        <v>4519.805</v>
      </c>
      <c r="BG671" s="1">
        <f t="shared" si="143"/>
        <v>33425</v>
      </c>
      <c r="BH671" s="1">
        <f t="shared" si="147"/>
        <v>1101.5529999999999</v>
      </c>
      <c r="BI671" s="1">
        <f t="shared" si="148"/>
        <v>2606.491</v>
      </c>
      <c r="BJ671" s="1">
        <f t="shared" si="149"/>
        <v>3321.491</v>
      </c>
      <c r="BW671" s="1">
        <f t="shared" si="151"/>
        <v>66800</v>
      </c>
      <c r="BY671" s="1">
        <v>0</v>
      </c>
      <c r="CL671" s="1">
        <f t="shared" si="150"/>
        <v>66800</v>
      </c>
      <c r="CM671" s="1">
        <v>0</v>
      </c>
      <c r="CN671" s="1">
        <v>0</v>
      </c>
    </row>
    <row r="672" spans="43:92" ht="15">
      <c r="AQ672" s="1">
        <f t="shared" si="142"/>
        <v>33475</v>
      </c>
      <c r="AR672" s="1">
        <f t="shared" si="144"/>
        <v>2002.825</v>
      </c>
      <c r="AS672" s="1">
        <f t="shared" si="145"/>
        <v>3794.2749999999996</v>
      </c>
      <c r="AT672" s="1">
        <f t="shared" si="146"/>
        <v>4509.275</v>
      </c>
      <c r="BG672" s="1">
        <f t="shared" si="143"/>
        <v>33475</v>
      </c>
      <c r="BH672" s="1">
        <f t="shared" si="147"/>
        <v>1093.563</v>
      </c>
      <c r="BI672" s="1">
        <f t="shared" si="148"/>
        <v>2595.961</v>
      </c>
      <c r="BJ672" s="1">
        <f t="shared" si="149"/>
        <v>3310.961</v>
      </c>
      <c r="BW672" s="1">
        <f t="shared" si="151"/>
        <v>66900</v>
      </c>
      <c r="BY672" s="1">
        <v>0</v>
      </c>
      <c r="CL672" s="1">
        <f t="shared" si="150"/>
        <v>66900</v>
      </c>
      <c r="CM672" s="1">
        <v>0</v>
      </c>
      <c r="CN672" s="1">
        <v>0</v>
      </c>
    </row>
    <row r="673" spans="43:92" ht="15">
      <c r="AQ673" s="1">
        <f t="shared" si="142"/>
        <v>33525</v>
      </c>
      <c r="AR673" s="1">
        <f t="shared" si="144"/>
        <v>1994.835</v>
      </c>
      <c r="AS673" s="1">
        <f t="shared" si="145"/>
        <v>3783.745</v>
      </c>
      <c r="AT673" s="1">
        <f t="shared" si="146"/>
        <v>4498.745</v>
      </c>
      <c r="BG673" s="1">
        <f t="shared" si="143"/>
        <v>33525</v>
      </c>
      <c r="BH673" s="1">
        <f t="shared" si="147"/>
        <v>1085.5729999999999</v>
      </c>
      <c r="BI673" s="1">
        <f t="shared" si="148"/>
        <v>2585.431</v>
      </c>
      <c r="BJ673" s="1">
        <f t="shared" si="149"/>
        <v>3300.431</v>
      </c>
      <c r="BW673" s="1">
        <f t="shared" si="151"/>
        <v>67000</v>
      </c>
      <c r="BY673" s="1">
        <v>0</v>
      </c>
      <c r="CL673" s="1">
        <f t="shared" si="150"/>
        <v>67000</v>
      </c>
      <c r="CM673" s="1">
        <v>0</v>
      </c>
      <c r="CN673" s="1">
        <v>0</v>
      </c>
    </row>
    <row r="674" spans="43:92" ht="15">
      <c r="AQ674" s="1">
        <f t="shared" si="142"/>
        <v>33575</v>
      </c>
      <c r="AR674" s="1">
        <f t="shared" si="144"/>
        <v>1986.845</v>
      </c>
      <c r="AS674" s="1">
        <f t="shared" si="145"/>
        <v>3773.215</v>
      </c>
      <c r="AT674" s="1">
        <f t="shared" si="146"/>
        <v>4488.215</v>
      </c>
      <c r="BG674" s="1">
        <f t="shared" si="143"/>
        <v>33575</v>
      </c>
      <c r="BH674" s="1">
        <f t="shared" si="147"/>
        <v>1077.583</v>
      </c>
      <c r="BI674" s="1">
        <f t="shared" si="148"/>
        <v>2574.901</v>
      </c>
      <c r="BJ674" s="1">
        <f t="shared" si="149"/>
        <v>3289.901</v>
      </c>
      <c r="BW674" s="1">
        <f t="shared" si="151"/>
        <v>67100</v>
      </c>
      <c r="BY674" s="1">
        <v>0</v>
      </c>
      <c r="CL674" s="1">
        <f t="shared" si="150"/>
        <v>67100</v>
      </c>
      <c r="CM674" s="1">
        <v>0</v>
      </c>
      <c r="CN674" s="1">
        <v>0</v>
      </c>
    </row>
    <row r="675" spans="43:92" ht="15">
      <c r="AQ675" s="1">
        <f t="shared" si="142"/>
        <v>33625</v>
      </c>
      <c r="AR675" s="1">
        <f t="shared" si="144"/>
        <v>1978.855</v>
      </c>
      <c r="AS675" s="1">
        <f t="shared" si="145"/>
        <v>3762.685</v>
      </c>
      <c r="AT675" s="1">
        <f t="shared" si="146"/>
        <v>4477.6849999999995</v>
      </c>
      <c r="BG675" s="1">
        <f t="shared" si="143"/>
        <v>33625</v>
      </c>
      <c r="BH675" s="1">
        <f t="shared" si="147"/>
        <v>1069.5929999999998</v>
      </c>
      <c r="BI675" s="1">
        <f t="shared" si="148"/>
        <v>2564.3709999999996</v>
      </c>
      <c r="BJ675" s="1">
        <f t="shared" si="149"/>
        <v>3279.3709999999996</v>
      </c>
      <c r="BW675" s="1">
        <f t="shared" si="151"/>
        <v>67200</v>
      </c>
      <c r="BY675" s="1">
        <v>0</v>
      </c>
      <c r="CL675" s="1">
        <f t="shared" si="150"/>
        <v>67200</v>
      </c>
      <c r="CM675" s="1">
        <v>0</v>
      </c>
      <c r="CN675" s="1">
        <v>0</v>
      </c>
    </row>
    <row r="676" spans="43:92" ht="15">
      <c r="AQ676" s="1">
        <f t="shared" si="142"/>
        <v>33675</v>
      </c>
      <c r="AR676" s="1">
        <f t="shared" si="144"/>
        <v>1970.865</v>
      </c>
      <c r="AS676" s="1">
        <f t="shared" si="145"/>
        <v>3752.1549999999997</v>
      </c>
      <c r="AT676" s="1">
        <f t="shared" si="146"/>
        <v>4467.155</v>
      </c>
      <c r="BG676" s="1">
        <f t="shared" si="143"/>
        <v>33675</v>
      </c>
      <c r="BH676" s="1">
        <f t="shared" si="147"/>
        <v>1061.603</v>
      </c>
      <c r="BI676" s="1">
        <f t="shared" si="148"/>
        <v>2553.841</v>
      </c>
      <c r="BJ676" s="1">
        <f t="shared" si="149"/>
        <v>3268.841</v>
      </c>
      <c r="BW676" s="1">
        <f t="shared" si="151"/>
        <v>67300</v>
      </c>
      <c r="BY676" s="1">
        <v>0</v>
      </c>
      <c r="CL676" s="1">
        <f t="shared" si="150"/>
        <v>67300</v>
      </c>
      <c r="CM676" s="1">
        <v>0</v>
      </c>
      <c r="CN676" s="1">
        <v>0</v>
      </c>
    </row>
    <row r="677" spans="43:92" ht="15">
      <c r="AQ677" s="1">
        <f t="shared" si="142"/>
        <v>33725</v>
      </c>
      <c r="AR677" s="1">
        <f t="shared" si="144"/>
        <v>1962.875</v>
      </c>
      <c r="AS677" s="1">
        <f t="shared" si="145"/>
        <v>3741.625</v>
      </c>
      <c r="AT677" s="1">
        <f t="shared" si="146"/>
        <v>4456.625</v>
      </c>
      <c r="BG677" s="1">
        <f t="shared" si="143"/>
        <v>33725</v>
      </c>
      <c r="BH677" s="1">
        <f t="shared" si="147"/>
        <v>1053.6129999999998</v>
      </c>
      <c r="BI677" s="1">
        <f t="shared" si="148"/>
        <v>2543.3109999999997</v>
      </c>
      <c r="BJ677" s="1">
        <f t="shared" si="149"/>
        <v>3258.3109999999997</v>
      </c>
      <c r="BW677" s="1">
        <f t="shared" si="151"/>
        <v>67400</v>
      </c>
      <c r="BY677" s="1">
        <v>0</v>
      </c>
      <c r="CL677" s="1">
        <f t="shared" si="150"/>
        <v>67400</v>
      </c>
      <c r="CM677" s="1">
        <v>0</v>
      </c>
      <c r="CN677" s="1">
        <v>0</v>
      </c>
    </row>
    <row r="678" spans="43:92" ht="15">
      <c r="AQ678" s="1">
        <f aca="true" t="shared" si="152" ref="AQ678:AQ741">AQ677+50</f>
        <v>33775</v>
      </c>
      <c r="AR678" s="1">
        <f t="shared" si="144"/>
        <v>1954.885</v>
      </c>
      <c r="AS678" s="1">
        <f t="shared" si="145"/>
        <v>3731.095</v>
      </c>
      <c r="AT678" s="1">
        <f t="shared" si="146"/>
        <v>4446.094999999999</v>
      </c>
      <c r="BG678" s="1">
        <f aca="true" t="shared" si="153" ref="BG678:BG741">BG677+50</f>
        <v>33775</v>
      </c>
      <c r="BH678" s="1">
        <f t="shared" si="147"/>
        <v>1045.623</v>
      </c>
      <c r="BI678" s="1">
        <f t="shared" si="148"/>
        <v>2532.781</v>
      </c>
      <c r="BJ678" s="1">
        <f t="shared" si="149"/>
        <v>3247.781</v>
      </c>
      <c r="BW678" s="1">
        <f t="shared" si="151"/>
        <v>67500</v>
      </c>
      <c r="BY678" s="1">
        <v>0</v>
      </c>
      <c r="CL678" s="1">
        <f t="shared" si="150"/>
        <v>67500</v>
      </c>
      <c r="CM678" s="1">
        <v>0</v>
      </c>
      <c r="CN678" s="1">
        <v>0</v>
      </c>
    </row>
    <row r="679" spans="43:92" ht="15">
      <c r="AQ679" s="1">
        <f t="shared" si="152"/>
        <v>33825</v>
      </c>
      <c r="AR679" s="1">
        <f t="shared" si="144"/>
        <v>1946.895</v>
      </c>
      <c r="AS679" s="1">
        <f t="shared" si="145"/>
        <v>3720.5649999999996</v>
      </c>
      <c r="AT679" s="1">
        <f t="shared" si="146"/>
        <v>4435.565</v>
      </c>
      <c r="BG679" s="1">
        <f t="shared" si="153"/>
        <v>33825</v>
      </c>
      <c r="BH679" s="1">
        <f t="shared" si="147"/>
        <v>1037.6329999999998</v>
      </c>
      <c r="BI679" s="1">
        <f t="shared" si="148"/>
        <v>2522.2509999999997</v>
      </c>
      <c r="BJ679" s="1">
        <f t="shared" si="149"/>
        <v>3237.2509999999997</v>
      </c>
      <c r="BW679" s="1">
        <f t="shared" si="151"/>
        <v>67600</v>
      </c>
      <c r="BY679" s="1">
        <v>0</v>
      </c>
      <c r="CL679" s="1">
        <f t="shared" si="150"/>
        <v>67600</v>
      </c>
      <c r="CM679" s="1">
        <v>0</v>
      </c>
      <c r="CN679" s="1">
        <v>0</v>
      </c>
    </row>
    <row r="680" spans="43:92" ht="15">
      <c r="AQ680" s="1">
        <f t="shared" si="152"/>
        <v>33875</v>
      </c>
      <c r="AR680" s="1">
        <f t="shared" si="144"/>
        <v>1938.905</v>
      </c>
      <c r="AS680" s="1">
        <f t="shared" si="145"/>
        <v>3710.035</v>
      </c>
      <c r="AT680" s="1">
        <f t="shared" si="146"/>
        <v>4425.035</v>
      </c>
      <c r="BG680" s="1">
        <f t="shared" si="153"/>
        <v>33875</v>
      </c>
      <c r="BH680" s="1">
        <f t="shared" si="147"/>
        <v>1029.643</v>
      </c>
      <c r="BI680" s="1">
        <f t="shared" si="148"/>
        <v>2511.721</v>
      </c>
      <c r="BJ680" s="1">
        <f t="shared" si="149"/>
        <v>3226.721</v>
      </c>
      <c r="BW680" s="1">
        <f t="shared" si="151"/>
        <v>67700</v>
      </c>
      <c r="BY680" s="1">
        <v>0</v>
      </c>
      <c r="CL680" s="1">
        <f t="shared" si="150"/>
        <v>67700</v>
      </c>
      <c r="CM680" s="1">
        <v>0</v>
      </c>
      <c r="CN680" s="1">
        <v>0</v>
      </c>
    </row>
    <row r="681" spans="43:92" ht="15">
      <c r="AQ681" s="1">
        <f t="shared" si="152"/>
        <v>33925</v>
      </c>
      <c r="AR681" s="1">
        <f t="shared" si="144"/>
        <v>1930.915</v>
      </c>
      <c r="AS681" s="1">
        <f t="shared" si="145"/>
        <v>3699.505</v>
      </c>
      <c r="AT681" s="1">
        <f t="shared" si="146"/>
        <v>4414.505</v>
      </c>
      <c r="BG681" s="1">
        <f t="shared" si="153"/>
        <v>33925</v>
      </c>
      <c r="BH681" s="1">
        <f t="shared" si="147"/>
        <v>1021.6530000000002</v>
      </c>
      <c r="BI681" s="1">
        <f t="shared" si="148"/>
        <v>2501.191</v>
      </c>
      <c r="BJ681" s="1">
        <f t="shared" si="149"/>
        <v>3216.191</v>
      </c>
      <c r="BW681" s="1">
        <f t="shared" si="151"/>
        <v>67800</v>
      </c>
      <c r="BY681" s="1">
        <v>0</v>
      </c>
      <c r="CL681" s="1">
        <f t="shared" si="150"/>
        <v>67800</v>
      </c>
      <c r="CM681" s="1">
        <v>0</v>
      </c>
      <c r="CN681" s="1">
        <v>0</v>
      </c>
    </row>
    <row r="682" spans="43:92" ht="15">
      <c r="AQ682" s="1">
        <f t="shared" si="152"/>
        <v>33975</v>
      </c>
      <c r="AR682" s="1">
        <f t="shared" si="144"/>
        <v>1922.925</v>
      </c>
      <c r="AS682" s="1">
        <f t="shared" si="145"/>
        <v>3688.975</v>
      </c>
      <c r="AT682" s="1">
        <f t="shared" si="146"/>
        <v>4403.975</v>
      </c>
      <c r="BG682" s="1">
        <f t="shared" si="153"/>
        <v>33975</v>
      </c>
      <c r="BH682" s="1">
        <f t="shared" si="147"/>
        <v>1013.663</v>
      </c>
      <c r="BI682" s="1">
        <f t="shared" si="148"/>
        <v>2490.661</v>
      </c>
      <c r="BJ682" s="1">
        <f t="shared" si="149"/>
        <v>3205.661</v>
      </c>
      <c r="BW682" s="1">
        <f t="shared" si="151"/>
        <v>67900</v>
      </c>
      <c r="BY682" s="1">
        <v>0</v>
      </c>
      <c r="CL682" s="1">
        <f t="shared" si="150"/>
        <v>67900</v>
      </c>
      <c r="CM682" s="1">
        <v>0</v>
      </c>
      <c r="CN682" s="1">
        <v>0</v>
      </c>
    </row>
    <row r="683" spans="43:92" ht="15">
      <c r="AQ683" s="1">
        <f t="shared" si="152"/>
        <v>34025</v>
      </c>
      <c r="AR683" s="1">
        <f aca="true" t="shared" si="154" ref="AR683:AR746">3461-((AQ683-24350)*0.1598)</f>
        <v>1914.935</v>
      </c>
      <c r="AS683" s="1">
        <f aca="true" t="shared" si="155" ref="AS683:AS746">5716-((AQ683-24350)*0.2106)</f>
        <v>3678.4449999999997</v>
      </c>
      <c r="AT683" s="1">
        <f aca="true" t="shared" si="156" ref="AT683:AT746">6431-((AQ683-24350)*0.2106)</f>
        <v>4393.445</v>
      </c>
      <c r="BG683" s="1">
        <f t="shared" si="153"/>
        <v>34025</v>
      </c>
      <c r="BH683" s="1">
        <f t="shared" si="147"/>
        <v>1005.6730000000002</v>
      </c>
      <c r="BI683" s="1">
        <f t="shared" si="148"/>
        <v>2480.131</v>
      </c>
      <c r="BJ683" s="1">
        <f t="shared" si="149"/>
        <v>3195.131</v>
      </c>
      <c r="BW683" s="1">
        <f t="shared" si="151"/>
        <v>68000</v>
      </c>
      <c r="BY683" s="1">
        <v>0</v>
      </c>
      <c r="CL683" s="1">
        <f t="shared" si="150"/>
        <v>68000</v>
      </c>
      <c r="CM683" s="1">
        <v>0</v>
      </c>
      <c r="CN683" s="1">
        <v>0</v>
      </c>
    </row>
    <row r="684" spans="43:92" ht="15">
      <c r="AQ684" s="1">
        <f t="shared" si="152"/>
        <v>34075</v>
      </c>
      <c r="AR684" s="1">
        <f t="shared" si="154"/>
        <v>1906.945</v>
      </c>
      <c r="AS684" s="1">
        <f t="shared" si="155"/>
        <v>3667.915</v>
      </c>
      <c r="AT684" s="1">
        <f t="shared" si="156"/>
        <v>4382.915</v>
      </c>
      <c r="BG684" s="1">
        <f t="shared" si="153"/>
        <v>34075</v>
      </c>
      <c r="BH684" s="1">
        <f t="shared" si="147"/>
        <v>997.683</v>
      </c>
      <c r="BI684" s="1">
        <f t="shared" si="148"/>
        <v>2469.6009999999997</v>
      </c>
      <c r="BJ684" s="1">
        <f t="shared" si="149"/>
        <v>3184.6009999999997</v>
      </c>
      <c r="BW684" s="1">
        <f t="shared" si="151"/>
        <v>68100</v>
      </c>
      <c r="BY684" s="1">
        <v>0</v>
      </c>
      <c r="CL684" s="1">
        <f t="shared" si="150"/>
        <v>68100</v>
      </c>
      <c r="CM684" s="1">
        <v>0</v>
      </c>
      <c r="CN684" s="1">
        <v>0</v>
      </c>
    </row>
    <row r="685" spans="43:92" ht="15">
      <c r="AQ685" s="1">
        <f t="shared" si="152"/>
        <v>34125</v>
      </c>
      <c r="AR685" s="1">
        <f t="shared" si="154"/>
        <v>1898.955</v>
      </c>
      <c r="AS685" s="1">
        <f t="shared" si="155"/>
        <v>3657.3849999999998</v>
      </c>
      <c r="AT685" s="1">
        <f t="shared" si="156"/>
        <v>4372.385</v>
      </c>
      <c r="BG685" s="1">
        <f t="shared" si="153"/>
        <v>34125</v>
      </c>
      <c r="BH685" s="1">
        <f t="shared" si="147"/>
        <v>989.6930000000002</v>
      </c>
      <c r="BI685" s="1">
        <f t="shared" si="148"/>
        <v>2459.071</v>
      </c>
      <c r="BJ685" s="1">
        <f t="shared" si="149"/>
        <v>3174.071</v>
      </c>
      <c r="BW685" s="1">
        <f t="shared" si="151"/>
        <v>68200</v>
      </c>
      <c r="BY685" s="1">
        <v>0</v>
      </c>
      <c r="CL685" s="1">
        <f t="shared" si="150"/>
        <v>68200</v>
      </c>
      <c r="CM685" s="1">
        <v>0</v>
      </c>
      <c r="CN685" s="1">
        <v>0</v>
      </c>
    </row>
    <row r="686" spans="43:92" ht="15">
      <c r="AQ686" s="1">
        <f t="shared" si="152"/>
        <v>34175</v>
      </c>
      <c r="AR686" s="1">
        <f t="shared" si="154"/>
        <v>1890.965</v>
      </c>
      <c r="AS686" s="1">
        <f t="shared" si="155"/>
        <v>3646.855</v>
      </c>
      <c r="AT686" s="1">
        <f t="shared" si="156"/>
        <v>4361.855</v>
      </c>
      <c r="BG686" s="1">
        <f t="shared" si="153"/>
        <v>34175</v>
      </c>
      <c r="BH686" s="1">
        <f t="shared" si="147"/>
        <v>981.703</v>
      </c>
      <c r="BI686" s="1">
        <f t="shared" si="148"/>
        <v>2448.5409999999997</v>
      </c>
      <c r="BJ686" s="1">
        <f t="shared" si="149"/>
        <v>3163.5409999999997</v>
      </c>
      <c r="BW686" s="1">
        <f t="shared" si="151"/>
        <v>68300</v>
      </c>
      <c r="BY686" s="1">
        <v>0</v>
      </c>
      <c r="CL686" s="1">
        <f t="shared" si="150"/>
        <v>68300</v>
      </c>
      <c r="CM686" s="1">
        <v>0</v>
      </c>
      <c r="CN686" s="1">
        <v>0</v>
      </c>
    </row>
    <row r="687" spans="43:92" ht="15">
      <c r="AQ687" s="1">
        <f t="shared" si="152"/>
        <v>34225</v>
      </c>
      <c r="AR687" s="1">
        <f t="shared" si="154"/>
        <v>1882.9750000000001</v>
      </c>
      <c r="AS687" s="1">
        <f t="shared" si="155"/>
        <v>3636.325</v>
      </c>
      <c r="AT687" s="1">
        <f t="shared" si="156"/>
        <v>4351.325</v>
      </c>
      <c r="BG687" s="1">
        <f t="shared" si="153"/>
        <v>34225</v>
      </c>
      <c r="BH687" s="1">
        <f t="shared" si="147"/>
        <v>973.7130000000002</v>
      </c>
      <c r="BI687" s="1">
        <f t="shared" si="148"/>
        <v>2438.011</v>
      </c>
      <c r="BJ687" s="1">
        <f t="shared" si="149"/>
        <v>3153.011</v>
      </c>
      <c r="BW687" s="1">
        <f t="shared" si="151"/>
        <v>68400</v>
      </c>
      <c r="BY687" s="1">
        <v>0</v>
      </c>
      <c r="CL687" s="1">
        <f t="shared" si="150"/>
        <v>68400</v>
      </c>
      <c r="CM687" s="1">
        <v>0</v>
      </c>
      <c r="CN687" s="1">
        <v>0</v>
      </c>
    </row>
    <row r="688" spans="43:92" ht="15">
      <c r="AQ688" s="1">
        <f t="shared" si="152"/>
        <v>34275</v>
      </c>
      <c r="AR688" s="1">
        <f t="shared" si="154"/>
        <v>1874.9850000000001</v>
      </c>
      <c r="AS688" s="1">
        <f t="shared" si="155"/>
        <v>3625.795</v>
      </c>
      <c r="AT688" s="1">
        <f t="shared" si="156"/>
        <v>4340.795</v>
      </c>
      <c r="BG688" s="1">
        <f t="shared" si="153"/>
        <v>34275</v>
      </c>
      <c r="BH688" s="1">
        <f t="shared" si="147"/>
        <v>965.723</v>
      </c>
      <c r="BI688" s="1">
        <f t="shared" si="148"/>
        <v>2427.4809999999998</v>
      </c>
      <c r="BJ688" s="1">
        <f t="shared" si="149"/>
        <v>3142.4809999999998</v>
      </c>
      <c r="BW688" s="1">
        <f t="shared" si="151"/>
        <v>68500</v>
      </c>
      <c r="BY688" s="1">
        <v>0</v>
      </c>
      <c r="CL688" s="1">
        <f t="shared" si="150"/>
        <v>68500</v>
      </c>
      <c r="CM688" s="1">
        <v>0</v>
      </c>
      <c r="CN688" s="1">
        <v>0</v>
      </c>
    </row>
    <row r="689" spans="43:92" ht="15">
      <c r="AQ689" s="1">
        <f t="shared" si="152"/>
        <v>34325</v>
      </c>
      <c r="AR689" s="1">
        <f t="shared" si="154"/>
        <v>1866.9950000000001</v>
      </c>
      <c r="AS689" s="1">
        <f t="shared" si="155"/>
        <v>3615.265</v>
      </c>
      <c r="AT689" s="1">
        <f t="shared" si="156"/>
        <v>4330.264999999999</v>
      </c>
      <c r="BG689" s="1">
        <f t="shared" si="153"/>
        <v>34325</v>
      </c>
      <c r="BH689" s="1">
        <f t="shared" si="147"/>
        <v>957.7330000000002</v>
      </c>
      <c r="BI689" s="1">
        <f t="shared" si="148"/>
        <v>2416.951</v>
      </c>
      <c r="BJ689" s="1">
        <f t="shared" si="149"/>
        <v>3131.951</v>
      </c>
      <c r="BW689" s="1">
        <f t="shared" si="151"/>
        <v>68600</v>
      </c>
      <c r="BY689" s="1">
        <v>0</v>
      </c>
      <c r="CL689" s="1">
        <f t="shared" si="150"/>
        <v>68600</v>
      </c>
      <c r="CM689" s="1">
        <v>0</v>
      </c>
      <c r="CN689" s="1">
        <v>0</v>
      </c>
    </row>
    <row r="690" spans="43:92" ht="15">
      <c r="AQ690" s="1">
        <f t="shared" si="152"/>
        <v>34375</v>
      </c>
      <c r="AR690" s="1">
        <f t="shared" si="154"/>
        <v>1859.005</v>
      </c>
      <c r="AS690" s="1">
        <f t="shared" si="155"/>
        <v>3604.735</v>
      </c>
      <c r="AT690" s="1">
        <f t="shared" si="156"/>
        <v>4319.735000000001</v>
      </c>
      <c r="BG690" s="1">
        <f t="shared" si="153"/>
        <v>34375</v>
      </c>
      <c r="BH690" s="1">
        <f t="shared" si="147"/>
        <v>949.7429999999999</v>
      </c>
      <c r="BI690" s="1">
        <f t="shared" si="148"/>
        <v>2406.421</v>
      </c>
      <c r="BJ690" s="1">
        <f t="shared" si="149"/>
        <v>3121.421</v>
      </c>
      <c r="BW690" s="1">
        <f t="shared" si="151"/>
        <v>68700</v>
      </c>
      <c r="BY690" s="1">
        <v>0</v>
      </c>
      <c r="CL690" s="1">
        <f t="shared" si="150"/>
        <v>68700</v>
      </c>
      <c r="CM690" s="1">
        <v>0</v>
      </c>
      <c r="CN690" s="1">
        <v>0</v>
      </c>
    </row>
    <row r="691" spans="43:92" ht="15">
      <c r="AQ691" s="1">
        <f t="shared" si="152"/>
        <v>34425</v>
      </c>
      <c r="AR691" s="1">
        <f t="shared" si="154"/>
        <v>1851.015</v>
      </c>
      <c r="AS691" s="1">
        <f t="shared" si="155"/>
        <v>3594.205</v>
      </c>
      <c r="AT691" s="1">
        <f t="shared" si="156"/>
        <v>4309.205</v>
      </c>
      <c r="BG691" s="1">
        <f t="shared" si="153"/>
        <v>34425</v>
      </c>
      <c r="BH691" s="1">
        <f t="shared" si="147"/>
        <v>941.7530000000002</v>
      </c>
      <c r="BI691" s="1">
        <f t="shared" si="148"/>
        <v>2395.891</v>
      </c>
      <c r="BJ691" s="1">
        <f t="shared" si="149"/>
        <v>3110.891</v>
      </c>
      <c r="BW691" s="1">
        <f t="shared" si="151"/>
        <v>68800</v>
      </c>
      <c r="BY691" s="1">
        <v>0</v>
      </c>
      <c r="CL691" s="1">
        <f t="shared" si="150"/>
        <v>68800</v>
      </c>
      <c r="CM691" s="1">
        <v>0</v>
      </c>
      <c r="CN691" s="1">
        <v>0</v>
      </c>
    </row>
    <row r="692" spans="43:92" ht="15">
      <c r="AQ692" s="1">
        <f t="shared" si="152"/>
        <v>34475</v>
      </c>
      <c r="AR692" s="1">
        <f t="shared" si="154"/>
        <v>1843.025</v>
      </c>
      <c r="AS692" s="1">
        <f t="shared" si="155"/>
        <v>3583.6749999999997</v>
      </c>
      <c r="AT692" s="1">
        <f t="shared" si="156"/>
        <v>4298.674999999999</v>
      </c>
      <c r="BG692" s="1">
        <f t="shared" si="153"/>
        <v>34475</v>
      </c>
      <c r="BH692" s="1">
        <f t="shared" si="147"/>
        <v>933.7629999999999</v>
      </c>
      <c r="BI692" s="1">
        <f t="shared" si="148"/>
        <v>2385.361</v>
      </c>
      <c r="BJ692" s="1">
        <f t="shared" si="149"/>
        <v>3100.361</v>
      </c>
      <c r="BW692" s="1">
        <f t="shared" si="151"/>
        <v>68900</v>
      </c>
      <c r="BY692" s="1">
        <v>0</v>
      </c>
      <c r="CL692" s="1">
        <f t="shared" si="150"/>
        <v>68900</v>
      </c>
      <c r="CM692" s="1">
        <v>0</v>
      </c>
      <c r="CN692" s="1">
        <v>0</v>
      </c>
    </row>
    <row r="693" spans="43:92" ht="15">
      <c r="AQ693" s="1">
        <f t="shared" si="152"/>
        <v>34525</v>
      </c>
      <c r="AR693" s="1">
        <f t="shared" si="154"/>
        <v>1835.035</v>
      </c>
      <c r="AS693" s="1">
        <f t="shared" si="155"/>
        <v>3573.145</v>
      </c>
      <c r="AT693" s="1">
        <f t="shared" si="156"/>
        <v>4288.145</v>
      </c>
      <c r="BF693">
        <v>77</v>
      </c>
      <c r="BG693" s="1">
        <f t="shared" si="153"/>
        <v>34525</v>
      </c>
      <c r="BH693" s="1">
        <f t="shared" si="147"/>
        <v>925.7730000000001</v>
      </c>
      <c r="BI693" s="1">
        <f t="shared" si="148"/>
        <v>2374.8309999999997</v>
      </c>
      <c r="BJ693" s="1">
        <f t="shared" si="149"/>
        <v>3089.8309999999997</v>
      </c>
      <c r="BW693" s="1">
        <f t="shared" si="151"/>
        <v>69000</v>
      </c>
      <c r="BY693" s="1">
        <v>0</v>
      </c>
      <c r="CL693" s="1">
        <f t="shared" si="150"/>
        <v>69000</v>
      </c>
      <c r="CM693" s="1">
        <v>0</v>
      </c>
      <c r="CN693" s="1">
        <v>0</v>
      </c>
    </row>
    <row r="694" spans="43:92" ht="15">
      <c r="AQ694" s="1">
        <f t="shared" si="152"/>
        <v>34575</v>
      </c>
      <c r="AR694" s="1">
        <f t="shared" si="154"/>
        <v>1827.045</v>
      </c>
      <c r="AS694" s="1">
        <f t="shared" si="155"/>
        <v>3562.615</v>
      </c>
      <c r="AT694" s="1">
        <f t="shared" si="156"/>
        <v>4277.615</v>
      </c>
      <c r="BG694" s="1">
        <f t="shared" si="153"/>
        <v>34575</v>
      </c>
      <c r="BH694" s="1">
        <f t="shared" si="147"/>
        <v>917.7829999999999</v>
      </c>
      <c r="BI694" s="1">
        <f t="shared" si="148"/>
        <v>2364.301</v>
      </c>
      <c r="BJ694" s="1">
        <f t="shared" si="149"/>
        <v>3079.301</v>
      </c>
      <c r="BW694" s="1">
        <f t="shared" si="151"/>
        <v>69100</v>
      </c>
      <c r="BY694" s="1">
        <v>0</v>
      </c>
      <c r="CL694" s="1">
        <f t="shared" si="150"/>
        <v>69100</v>
      </c>
      <c r="CM694" s="1">
        <v>0</v>
      </c>
      <c r="CN694" s="1">
        <v>0</v>
      </c>
    </row>
    <row r="695" spans="43:92" ht="15">
      <c r="AQ695" s="1">
        <f t="shared" si="152"/>
        <v>34625</v>
      </c>
      <c r="AR695" s="1">
        <f t="shared" si="154"/>
        <v>1819.055</v>
      </c>
      <c r="AS695" s="1">
        <f t="shared" si="155"/>
        <v>3552.085</v>
      </c>
      <c r="AT695" s="1">
        <f t="shared" si="156"/>
        <v>4267.085</v>
      </c>
      <c r="BG695" s="1">
        <f t="shared" si="153"/>
        <v>34625</v>
      </c>
      <c r="BH695" s="1">
        <f t="shared" si="147"/>
        <v>909.7930000000001</v>
      </c>
      <c r="BI695" s="1">
        <f t="shared" si="148"/>
        <v>2353.7709999999997</v>
      </c>
      <c r="BJ695" s="1">
        <f t="shared" si="149"/>
        <v>3068.7709999999997</v>
      </c>
      <c r="BW695" s="1">
        <f t="shared" si="151"/>
        <v>69200</v>
      </c>
      <c r="BY695" s="1">
        <v>0</v>
      </c>
      <c r="CL695" s="1">
        <f t="shared" si="150"/>
        <v>69200</v>
      </c>
      <c r="CM695" s="1">
        <v>0</v>
      </c>
      <c r="CN695" s="1">
        <v>0</v>
      </c>
    </row>
    <row r="696" spans="43:91" ht="15">
      <c r="AQ696" s="1">
        <f t="shared" si="152"/>
        <v>34675</v>
      </c>
      <c r="AR696" s="1">
        <f t="shared" si="154"/>
        <v>1811.065</v>
      </c>
      <c r="AS696" s="1">
        <f t="shared" si="155"/>
        <v>3541.555</v>
      </c>
      <c r="AT696" s="1">
        <f t="shared" si="156"/>
        <v>4256.555</v>
      </c>
      <c r="BG696" s="1">
        <f t="shared" si="153"/>
        <v>34675</v>
      </c>
      <c r="BH696" s="1">
        <f t="shared" si="147"/>
        <v>901.8029999999999</v>
      </c>
      <c r="BI696" s="1">
        <f t="shared" si="148"/>
        <v>2343.241</v>
      </c>
      <c r="BJ696" s="1">
        <f t="shared" si="149"/>
        <v>3058.241</v>
      </c>
      <c r="BW696" s="1">
        <f t="shared" si="151"/>
        <v>69300</v>
      </c>
      <c r="BY696" s="1">
        <v>0</v>
      </c>
      <c r="CL696" s="1">
        <f t="shared" si="150"/>
        <v>69300</v>
      </c>
      <c r="CM696" s="1">
        <v>0</v>
      </c>
    </row>
    <row r="697" spans="43:91" ht="15">
      <c r="AQ697" s="1">
        <f t="shared" si="152"/>
        <v>34725</v>
      </c>
      <c r="AR697" s="1">
        <f t="shared" si="154"/>
        <v>1803.075</v>
      </c>
      <c r="AS697" s="1">
        <f t="shared" si="155"/>
        <v>3531.025</v>
      </c>
      <c r="AT697" s="1">
        <f t="shared" si="156"/>
        <v>4246.025</v>
      </c>
      <c r="BG697" s="1">
        <f t="shared" si="153"/>
        <v>34725</v>
      </c>
      <c r="BH697" s="1">
        <f aca="true" t="shared" si="157" ref="BH697:BH760">3461-((BG697-18660)*0.1598)</f>
        <v>893.8130000000001</v>
      </c>
      <c r="BI697" s="1">
        <f aca="true" t="shared" si="158" ref="BI697:BI760">5716-((BG697-18660)*0.2106)</f>
        <v>2332.711</v>
      </c>
      <c r="BJ697" s="1">
        <f aca="true" t="shared" si="159" ref="BJ697:BJ760">6431-((BG697-18660)*0.2106)</f>
        <v>3047.711</v>
      </c>
      <c r="BW697" s="1">
        <f t="shared" si="151"/>
        <v>69400</v>
      </c>
      <c r="BY697" s="1">
        <v>0</v>
      </c>
      <c r="CL697" s="1">
        <f t="shared" si="150"/>
        <v>69400</v>
      </c>
      <c r="CM697" s="1">
        <v>0</v>
      </c>
    </row>
    <row r="698" spans="43:91" ht="15">
      <c r="AQ698" s="1">
        <f t="shared" si="152"/>
        <v>34775</v>
      </c>
      <c r="AR698" s="1">
        <f t="shared" si="154"/>
        <v>1795.085</v>
      </c>
      <c r="AS698" s="1">
        <f t="shared" si="155"/>
        <v>3520.495</v>
      </c>
      <c r="AT698" s="1">
        <f t="shared" si="156"/>
        <v>4235.495</v>
      </c>
      <c r="BG698" s="1">
        <f t="shared" si="153"/>
        <v>34775</v>
      </c>
      <c r="BH698" s="1">
        <f t="shared" si="157"/>
        <v>885.8229999999999</v>
      </c>
      <c r="BI698" s="1">
        <f t="shared" si="158"/>
        <v>2322.181</v>
      </c>
      <c r="BJ698" s="1">
        <f t="shared" si="159"/>
        <v>3037.181</v>
      </c>
      <c r="BW698" s="1">
        <f t="shared" si="151"/>
        <v>69500</v>
      </c>
      <c r="BY698" s="1">
        <v>0</v>
      </c>
      <c r="CL698" s="1">
        <f t="shared" si="150"/>
        <v>69500</v>
      </c>
      <c r="CM698" s="1">
        <v>0</v>
      </c>
    </row>
    <row r="699" spans="43:91" ht="15">
      <c r="AQ699" s="1">
        <f t="shared" si="152"/>
        <v>34825</v>
      </c>
      <c r="AR699" s="1">
        <f t="shared" si="154"/>
        <v>1787.095</v>
      </c>
      <c r="AS699" s="1">
        <f t="shared" si="155"/>
        <v>3509.9649999999997</v>
      </c>
      <c r="AT699" s="1">
        <f t="shared" si="156"/>
        <v>4224.965</v>
      </c>
      <c r="BG699" s="1">
        <f t="shared" si="153"/>
        <v>34825</v>
      </c>
      <c r="BH699" s="1">
        <f t="shared" si="157"/>
        <v>877.8330000000001</v>
      </c>
      <c r="BI699" s="1">
        <f t="shared" si="158"/>
        <v>2311.651</v>
      </c>
      <c r="BJ699" s="1">
        <f t="shared" si="159"/>
        <v>3026.651</v>
      </c>
      <c r="BW699" s="1">
        <f t="shared" si="151"/>
        <v>69600</v>
      </c>
      <c r="BY699" s="1">
        <v>0</v>
      </c>
      <c r="CL699" s="1">
        <f t="shared" si="150"/>
        <v>69600</v>
      </c>
      <c r="CM699" s="1">
        <v>0</v>
      </c>
    </row>
    <row r="700" spans="43:91" ht="15">
      <c r="AQ700" s="1">
        <f t="shared" si="152"/>
        <v>34875</v>
      </c>
      <c r="AR700" s="1">
        <f t="shared" si="154"/>
        <v>1779.105</v>
      </c>
      <c r="AS700" s="1">
        <f t="shared" si="155"/>
        <v>3499.435</v>
      </c>
      <c r="AT700" s="1">
        <f t="shared" si="156"/>
        <v>4214.4349999999995</v>
      </c>
      <c r="BG700" s="1">
        <f t="shared" si="153"/>
        <v>34875</v>
      </c>
      <c r="BH700" s="1">
        <f t="shared" si="157"/>
        <v>869.8429999999998</v>
      </c>
      <c r="BI700" s="1">
        <f t="shared" si="158"/>
        <v>2301.1209999999996</v>
      </c>
      <c r="BJ700" s="1">
        <f t="shared" si="159"/>
        <v>3016.1209999999996</v>
      </c>
      <c r="BW700" s="1">
        <f t="shared" si="151"/>
        <v>69700</v>
      </c>
      <c r="CL700" s="1">
        <f t="shared" si="150"/>
        <v>69700</v>
      </c>
      <c r="CM700" s="1">
        <v>0</v>
      </c>
    </row>
    <row r="701" spans="43:91" ht="15">
      <c r="AQ701" s="1">
        <f t="shared" si="152"/>
        <v>34925</v>
      </c>
      <c r="AR701" s="1">
        <f t="shared" si="154"/>
        <v>1771.115</v>
      </c>
      <c r="AS701" s="1">
        <f t="shared" si="155"/>
        <v>3488.9049999999997</v>
      </c>
      <c r="AT701" s="1">
        <f t="shared" si="156"/>
        <v>4203.905</v>
      </c>
      <c r="BG701" s="1">
        <f t="shared" si="153"/>
        <v>34925</v>
      </c>
      <c r="BH701" s="1">
        <f t="shared" si="157"/>
        <v>861.8530000000001</v>
      </c>
      <c r="BI701" s="1">
        <f t="shared" si="158"/>
        <v>2290.591</v>
      </c>
      <c r="BJ701" s="1">
        <f t="shared" si="159"/>
        <v>3005.591</v>
      </c>
      <c r="BW701" s="1">
        <f t="shared" si="151"/>
        <v>69800</v>
      </c>
      <c r="CL701" s="1">
        <f t="shared" si="150"/>
        <v>69800</v>
      </c>
      <c r="CM701" s="1">
        <v>0</v>
      </c>
    </row>
    <row r="702" spans="43:91" ht="15">
      <c r="AQ702" s="1">
        <f t="shared" si="152"/>
        <v>34975</v>
      </c>
      <c r="AR702" s="1">
        <f t="shared" si="154"/>
        <v>1763.125</v>
      </c>
      <c r="AS702" s="1">
        <f t="shared" si="155"/>
        <v>3478.375</v>
      </c>
      <c r="AT702" s="1">
        <f t="shared" si="156"/>
        <v>4193.375</v>
      </c>
      <c r="BG702" s="1">
        <f t="shared" si="153"/>
        <v>34975</v>
      </c>
      <c r="BH702" s="1">
        <f t="shared" si="157"/>
        <v>853.8629999999998</v>
      </c>
      <c r="BI702" s="1">
        <f t="shared" si="158"/>
        <v>2280.0609999999997</v>
      </c>
      <c r="BJ702" s="1">
        <f t="shared" si="159"/>
        <v>2995.0609999999997</v>
      </c>
      <c r="BW702" s="1">
        <f aca="true" t="shared" si="160" ref="BW702:BW725">BW701+50</f>
        <v>69850</v>
      </c>
      <c r="CL702" s="1">
        <f t="shared" si="150"/>
        <v>69900</v>
      </c>
      <c r="CM702" s="1">
        <v>0</v>
      </c>
    </row>
    <row r="703" spans="43:91" ht="15">
      <c r="AQ703" s="1">
        <f t="shared" si="152"/>
        <v>35025</v>
      </c>
      <c r="AR703" s="1">
        <f t="shared" si="154"/>
        <v>1755.135</v>
      </c>
      <c r="AS703" s="1">
        <f t="shared" si="155"/>
        <v>3467.845</v>
      </c>
      <c r="AT703" s="1">
        <f t="shared" si="156"/>
        <v>4182.844999999999</v>
      </c>
      <c r="BG703" s="1">
        <f t="shared" si="153"/>
        <v>35025</v>
      </c>
      <c r="BH703" s="1">
        <f t="shared" si="157"/>
        <v>845.873</v>
      </c>
      <c r="BI703" s="1">
        <f t="shared" si="158"/>
        <v>2269.531</v>
      </c>
      <c r="BJ703" s="1">
        <f t="shared" si="159"/>
        <v>2984.531</v>
      </c>
      <c r="BW703" s="1">
        <f t="shared" si="160"/>
        <v>69900</v>
      </c>
      <c r="CL703" s="1">
        <f t="shared" si="150"/>
        <v>70000</v>
      </c>
      <c r="CM703" s="1">
        <v>0</v>
      </c>
    </row>
    <row r="704" spans="43:91" ht="15">
      <c r="AQ704" s="1">
        <f t="shared" si="152"/>
        <v>35075</v>
      </c>
      <c r="AR704" s="1">
        <f t="shared" si="154"/>
        <v>1747.145</v>
      </c>
      <c r="AS704" s="1">
        <f t="shared" si="155"/>
        <v>3457.315</v>
      </c>
      <c r="AT704" s="1">
        <f t="shared" si="156"/>
        <v>4172.3150000000005</v>
      </c>
      <c r="BG704" s="1">
        <f t="shared" si="153"/>
        <v>35075</v>
      </c>
      <c r="BH704" s="1">
        <f t="shared" si="157"/>
        <v>837.8830000000003</v>
      </c>
      <c r="BI704" s="1">
        <f t="shared" si="158"/>
        <v>2259.0009999999997</v>
      </c>
      <c r="BJ704" s="1">
        <f t="shared" si="159"/>
        <v>2974.0009999999997</v>
      </c>
      <c r="BW704" s="1">
        <f t="shared" si="160"/>
        <v>69950</v>
      </c>
      <c r="CL704" s="1">
        <f t="shared" si="150"/>
        <v>70100</v>
      </c>
      <c r="CM704" s="1">
        <v>0</v>
      </c>
    </row>
    <row r="705" spans="43:91" ht="15">
      <c r="AQ705" s="1">
        <f t="shared" si="152"/>
        <v>35125</v>
      </c>
      <c r="AR705" s="1">
        <f t="shared" si="154"/>
        <v>1739.155</v>
      </c>
      <c r="AS705" s="1">
        <f t="shared" si="155"/>
        <v>3446.785</v>
      </c>
      <c r="AT705" s="1">
        <f t="shared" si="156"/>
        <v>4161.785</v>
      </c>
      <c r="BG705" s="1">
        <f t="shared" si="153"/>
        <v>35125</v>
      </c>
      <c r="BH705" s="1">
        <f t="shared" si="157"/>
        <v>829.893</v>
      </c>
      <c r="BI705" s="1">
        <f t="shared" si="158"/>
        <v>2248.471</v>
      </c>
      <c r="BJ705" s="1">
        <f t="shared" si="159"/>
        <v>2963.471</v>
      </c>
      <c r="BW705" s="1">
        <f t="shared" si="160"/>
        <v>70000</v>
      </c>
      <c r="CL705" s="1">
        <f t="shared" si="150"/>
        <v>70200</v>
      </c>
      <c r="CM705" s="1">
        <v>0</v>
      </c>
    </row>
    <row r="706" spans="43:91" ht="15">
      <c r="AQ706" s="1">
        <f t="shared" si="152"/>
        <v>35175</v>
      </c>
      <c r="AR706" s="1">
        <f t="shared" si="154"/>
        <v>1731.165</v>
      </c>
      <c r="AS706" s="1">
        <f t="shared" si="155"/>
        <v>3436.255</v>
      </c>
      <c r="AT706" s="1">
        <f t="shared" si="156"/>
        <v>4151.255</v>
      </c>
      <c r="BG706" s="1">
        <f t="shared" si="153"/>
        <v>35175</v>
      </c>
      <c r="BH706" s="1">
        <f t="shared" si="157"/>
        <v>821.9030000000002</v>
      </c>
      <c r="BI706" s="1">
        <f t="shared" si="158"/>
        <v>2237.941</v>
      </c>
      <c r="BJ706" s="1">
        <f t="shared" si="159"/>
        <v>2952.941</v>
      </c>
      <c r="BW706" s="1">
        <f t="shared" si="160"/>
        <v>70050</v>
      </c>
      <c r="CL706" s="1">
        <f t="shared" si="150"/>
        <v>70300</v>
      </c>
      <c r="CM706" s="1">
        <v>0</v>
      </c>
    </row>
    <row r="707" spans="43:91" ht="15">
      <c r="AQ707" s="1">
        <f t="shared" si="152"/>
        <v>35225</v>
      </c>
      <c r="AR707" s="1">
        <f t="shared" si="154"/>
        <v>1723.175</v>
      </c>
      <c r="AS707" s="1">
        <f t="shared" si="155"/>
        <v>3425.725</v>
      </c>
      <c r="AT707" s="1">
        <f t="shared" si="156"/>
        <v>4140.725</v>
      </c>
      <c r="BG707" s="1">
        <f t="shared" si="153"/>
        <v>35225</v>
      </c>
      <c r="BH707" s="1">
        <f t="shared" si="157"/>
        <v>813.913</v>
      </c>
      <c r="BI707" s="1">
        <f t="shared" si="158"/>
        <v>2227.411</v>
      </c>
      <c r="BJ707" s="1">
        <f t="shared" si="159"/>
        <v>2942.411</v>
      </c>
      <c r="BW707" s="1">
        <f t="shared" si="160"/>
        <v>70100</v>
      </c>
      <c r="CL707" s="1">
        <f t="shared" si="150"/>
        <v>70400</v>
      </c>
      <c r="CM707" s="1">
        <v>0</v>
      </c>
    </row>
    <row r="708" spans="43:91" ht="15">
      <c r="AQ708" s="1">
        <f t="shared" si="152"/>
        <v>35275</v>
      </c>
      <c r="AR708" s="1">
        <f t="shared" si="154"/>
        <v>1715.185</v>
      </c>
      <c r="AS708" s="1">
        <f t="shared" si="155"/>
        <v>3415.1949999999997</v>
      </c>
      <c r="AT708" s="1">
        <f t="shared" si="156"/>
        <v>4130.195</v>
      </c>
      <c r="BG708" s="1">
        <f t="shared" si="153"/>
        <v>35275</v>
      </c>
      <c r="BH708" s="1">
        <f t="shared" si="157"/>
        <v>805.9230000000002</v>
      </c>
      <c r="BI708" s="1">
        <f t="shared" si="158"/>
        <v>2216.881</v>
      </c>
      <c r="BJ708" s="1">
        <f t="shared" si="159"/>
        <v>2931.881</v>
      </c>
      <c r="BW708" s="1">
        <f t="shared" si="160"/>
        <v>70150</v>
      </c>
      <c r="CL708" s="1">
        <f t="shared" si="150"/>
        <v>70500</v>
      </c>
      <c r="CM708" s="1">
        <v>0</v>
      </c>
    </row>
    <row r="709" spans="43:91" ht="15">
      <c r="AQ709" s="1">
        <f t="shared" si="152"/>
        <v>35325</v>
      </c>
      <c r="AR709" s="1">
        <f t="shared" si="154"/>
        <v>1707.195</v>
      </c>
      <c r="AS709" s="1">
        <f t="shared" si="155"/>
        <v>3404.665</v>
      </c>
      <c r="AT709" s="1">
        <f t="shared" si="156"/>
        <v>4119.665</v>
      </c>
      <c r="BG709" s="1">
        <f t="shared" si="153"/>
        <v>35325</v>
      </c>
      <c r="BH709" s="1">
        <f t="shared" si="157"/>
        <v>797.933</v>
      </c>
      <c r="BI709" s="1">
        <f t="shared" si="158"/>
        <v>2206.3509999999997</v>
      </c>
      <c r="BJ709" s="1">
        <f t="shared" si="159"/>
        <v>2921.3509999999997</v>
      </c>
      <c r="BW709" s="1">
        <f t="shared" si="160"/>
        <v>70200</v>
      </c>
      <c r="CL709" s="1">
        <f aca="true" t="shared" si="161" ref="CL709:CL772">CL708+100</f>
        <v>70600</v>
      </c>
      <c r="CM709" s="1">
        <v>0</v>
      </c>
    </row>
    <row r="710" spans="43:91" ht="15">
      <c r="AQ710" s="1">
        <f t="shared" si="152"/>
        <v>35375</v>
      </c>
      <c r="AR710" s="1">
        <f t="shared" si="154"/>
        <v>1699.205</v>
      </c>
      <c r="AS710" s="1">
        <f t="shared" si="155"/>
        <v>3394.1349999999998</v>
      </c>
      <c r="AT710" s="1">
        <f t="shared" si="156"/>
        <v>4109.135</v>
      </c>
      <c r="BG710" s="1">
        <f t="shared" si="153"/>
        <v>35375</v>
      </c>
      <c r="BH710" s="1">
        <f t="shared" si="157"/>
        <v>789.9430000000002</v>
      </c>
      <c r="BI710" s="1">
        <f t="shared" si="158"/>
        <v>2195.821</v>
      </c>
      <c r="BJ710" s="1">
        <f t="shared" si="159"/>
        <v>2910.821</v>
      </c>
      <c r="BW710" s="1">
        <f t="shared" si="160"/>
        <v>70250</v>
      </c>
      <c r="CL710" s="1">
        <f t="shared" si="161"/>
        <v>70700</v>
      </c>
      <c r="CM710" s="1">
        <v>0</v>
      </c>
    </row>
    <row r="711" spans="43:91" ht="15">
      <c r="AQ711" s="1">
        <f t="shared" si="152"/>
        <v>35425</v>
      </c>
      <c r="AR711" s="1">
        <f t="shared" si="154"/>
        <v>1691.215</v>
      </c>
      <c r="AS711" s="1">
        <f t="shared" si="155"/>
        <v>3383.605</v>
      </c>
      <c r="AT711" s="1">
        <f t="shared" si="156"/>
        <v>4098.605</v>
      </c>
      <c r="BG711" s="1">
        <f t="shared" si="153"/>
        <v>35425</v>
      </c>
      <c r="BH711" s="1">
        <f t="shared" si="157"/>
        <v>781.953</v>
      </c>
      <c r="BI711" s="1">
        <f t="shared" si="158"/>
        <v>2185.2909999999997</v>
      </c>
      <c r="BJ711" s="1">
        <f t="shared" si="159"/>
        <v>2900.2909999999997</v>
      </c>
      <c r="BW711" s="1">
        <f t="shared" si="160"/>
        <v>70300</v>
      </c>
      <c r="CL711" s="1">
        <f t="shared" si="161"/>
        <v>70800</v>
      </c>
      <c r="CM711" s="1">
        <v>0</v>
      </c>
    </row>
    <row r="712" spans="43:91" ht="15">
      <c r="AQ712" s="1">
        <f t="shared" si="152"/>
        <v>35475</v>
      </c>
      <c r="AR712" s="1">
        <f t="shared" si="154"/>
        <v>1683.2250000000001</v>
      </c>
      <c r="AS712" s="1">
        <f t="shared" si="155"/>
        <v>3373.075</v>
      </c>
      <c r="AT712" s="1">
        <f t="shared" si="156"/>
        <v>4088.075</v>
      </c>
      <c r="BG712" s="1">
        <f t="shared" si="153"/>
        <v>35475</v>
      </c>
      <c r="BH712" s="1">
        <f t="shared" si="157"/>
        <v>773.9630000000002</v>
      </c>
      <c r="BI712" s="1">
        <f t="shared" si="158"/>
        <v>2174.761</v>
      </c>
      <c r="BJ712" s="1">
        <f t="shared" si="159"/>
        <v>2889.761</v>
      </c>
      <c r="BW712" s="1">
        <f t="shared" si="160"/>
        <v>70350</v>
      </c>
      <c r="CL712" s="1">
        <f t="shared" si="161"/>
        <v>70900</v>
      </c>
      <c r="CM712" s="1">
        <v>0</v>
      </c>
    </row>
    <row r="713" spans="43:91" ht="15">
      <c r="AQ713" s="1">
        <f t="shared" si="152"/>
        <v>35525</v>
      </c>
      <c r="AR713" s="1">
        <f t="shared" si="154"/>
        <v>1675.2350000000001</v>
      </c>
      <c r="AS713" s="1">
        <f t="shared" si="155"/>
        <v>3362.545</v>
      </c>
      <c r="AT713" s="1">
        <f t="shared" si="156"/>
        <v>4077.545</v>
      </c>
      <c r="BG713" s="1">
        <f t="shared" si="153"/>
        <v>35525</v>
      </c>
      <c r="BH713" s="1">
        <f t="shared" si="157"/>
        <v>765.973</v>
      </c>
      <c r="BI713" s="1">
        <f t="shared" si="158"/>
        <v>2164.2309999999998</v>
      </c>
      <c r="BJ713" s="1">
        <f t="shared" si="159"/>
        <v>2879.2309999999998</v>
      </c>
      <c r="BW713" s="1">
        <f t="shared" si="160"/>
        <v>70400</v>
      </c>
      <c r="CL713" s="1">
        <f t="shared" si="161"/>
        <v>71000</v>
      </c>
      <c r="CM713" s="1">
        <v>0</v>
      </c>
    </row>
    <row r="714" spans="43:91" ht="15">
      <c r="AQ714" s="1">
        <f t="shared" si="152"/>
        <v>35575</v>
      </c>
      <c r="AR714" s="1">
        <f t="shared" si="154"/>
        <v>1667.2450000000001</v>
      </c>
      <c r="AS714" s="1">
        <f t="shared" si="155"/>
        <v>3352.015</v>
      </c>
      <c r="AT714" s="1">
        <f t="shared" si="156"/>
        <v>4067.015</v>
      </c>
      <c r="BG714" s="1">
        <f t="shared" si="153"/>
        <v>35575</v>
      </c>
      <c r="BH714" s="1">
        <f t="shared" si="157"/>
        <v>757.9830000000002</v>
      </c>
      <c r="BI714" s="1">
        <f t="shared" si="158"/>
        <v>2153.701</v>
      </c>
      <c r="BJ714" s="1">
        <f t="shared" si="159"/>
        <v>2868.701</v>
      </c>
      <c r="BW714" s="1">
        <f t="shared" si="160"/>
        <v>70450</v>
      </c>
      <c r="CL714" s="1">
        <f t="shared" si="161"/>
        <v>71100</v>
      </c>
      <c r="CM714" s="1">
        <v>0</v>
      </c>
    </row>
    <row r="715" spans="43:91" ht="15">
      <c r="AQ715" s="1">
        <f t="shared" si="152"/>
        <v>35625</v>
      </c>
      <c r="AR715" s="1">
        <f t="shared" si="154"/>
        <v>1659.255</v>
      </c>
      <c r="AS715" s="1">
        <f t="shared" si="155"/>
        <v>3341.4849999999997</v>
      </c>
      <c r="AT715" s="1">
        <f t="shared" si="156"/>
        <v>4056.4849999999997</v>
      </c>
      <c r="BG715" s="1">
        <f t="shared" si="153"/>
        <v>35625</v>
      </c>
      <c r="BH715" s="1">
        <f t="shared" si="157"/>
        <v>749.9929999999999</v>
      </c>
      <c r="BI715" s="1">
        <f t="shared" si="158"/>
        <v>2143.171</v>
      </c>
      <c r="BJ715" s="1">
        <f t="shared" si="159"/>
        <v>2858.171</v>
      </c>
      <c r="BW715" s="1">
        <f t="shared" si="160"/>
        <v>70500</v>
      </c>
      <c r="CL715" s="1">
        <f t="shared" si="161"/>
        <v>71200</v>
      </c>
      <c r="CM715" s="1">
        <v>0</v>
      </c>
    </row>
    <row r="716" spans="43:91" ht="15">
      <c r="AQ716" s="1">
        <f t="shared" si="152"/>
        <v>35675</v>
      </c>
      <c r="AR716" s="1">
        <f t="shared" si="154"/>
        <v>1651.265</v>
      </c>
      <c r="AS716" s="1">
        <f t="shared" si="155"/>
        <v>3330.955</v>
      </c>
      <c r="AT716" s="1">
        <f t="shared" si="156"/>
        <v>4045.955</v>
      </c>
      <c r="BG716" s="1">
        <f t="shared" si="153"/>
        <v>35675</v>
      </c>
      <c r="BH716" s="1">
        <f t="shared" si="157"/>
        <v>742.0030000000002</v>
      </c>
      <c r="BI716" s="1">
        <f t="shared" si="158"/>
        <v>2132.6409999999996</v>
      </c>
      <c r="BJ716" s="1">
        <f t="shared" si="159"/>
        <v>2847.6409999999996</v>
      </c>
      <c r="BW716" s="1">
        <f t="shared" si="160"/>
        <v>70550</v>
      </c>
      <c r="CL716" s="1">
        <f t="shared" si="161"/>
        <v>71300</v>
      </c>
      <c r="CM716" s="1">
        <v>0</v>
      </c>
    </row>
    <row r="717" spans="43:91" ht="15">
      <c r="AQ717" s="1">
        <f t="shared" si="152"/>
        <v>35725</v>
      </c>
      <c r="AR717" s="1">
        <f t="shared" si="154"/>
        <v>1643.275</v>
      </c>
      <c r="AS717" s="1">
        <f t="shared" si="155"/>
        <v>3320.4249999999997</v>
      </c>
      <c r="AT717" s="1">
        <f t="shared" si="156"/>
        <v>4035.4249999999997</v>
      </c>
      <c r="BG717" s="1">
        <f t="shared" si="153"/>
        <v>35725</v>
      </c>
      <c r="BH717" s="1">
        <f t="shared" si="157"/>
        <v>734.0129999999999</v>
      </c>
      <c r="BI717" s="1">
        <f t="shared" si="158"/>
        <v>2122.111</v>
      </c>
      <c r="BJ717" s="1">
        <f t="shared" si="159"/>
        <v>2837.111</v>
      </c>
      <c r="BW717" s="1">
        <f t="shared" si="160"/>
        <v>70600</v>
      </c>
      <c r="CL717" s="1">
        <f t="shared" si="161"/>
        <v>71400</v>
      </c>
      <c r="CM717" s="1">
        <v>0</v>
      </c>
    </row>
    <row r="718" spans="43:91" ht="15">
      <c r="AQ718" s="1">
        <f t="shared" si="152"/>
        <v>35775</v>
      </c>
      <c r="AR718" s="1">
        <f t="shared" si="154"/>
        <v>1635.285</v>
      </c>
      <c r="AS718" s="1">
        <f t="shared" si="155"/>
        <v>3309.895</v>
      </c>
      <c r="AT718" s="1">
        <f t="shared" si="156"/>
        <v>4024.895</v>
      </c>
      <c r="BG718" s="1">
        <f t="shared" si="153"/>
        <v>35775</v>
      </c>
      <c r="BH718" s="1">
        <f t="shared" si="157"/>
        <v>726.0230000000001</v>
      </c>
      <c r="BI718" s="1">
        <f t="shared" si="158"/>
        <v>2111.5809999999997</v>
      </c>
      <c r="BJ718" s="1">
        <f t="shared" si="159"/>
        <v>2826.5809999999997</v>
      </c>
      <c r="BW718" s="1">
        <f t="shared" si="160"/>
        <v>70650</v>
      </c>
      <c r="CL718" s="1">
        <f t="shared" si="161"/>
        <v>71500</v>
      </c>
      <c r="CM718" s="1">
        <v>0</v>
      </c>
    </row>
    <row r="719" spans="43:91" ht="15">
      <c r="AQ719" s="1">
        <f t="shared" si="152"/>
        <v>35825</v>
      </c>
      <c r="AR719" s="1">
        <f t="shared" si="154"/>
        <v>1627.295</v>
      </c>
      <c r="AS719" s="1">
        <f t="shared" si="155"/>
        <v>3299.365</v>
      </c>
      <c r="AT719" s="1">
        <f t="shared" si="156"/>
        <v>4014.365</v>
      </c>
      <c r="BG719" s="1">
        <f t="shared" si="153"/>
        <v>35825</v>
      </c>
      <c r="BH719" s="1">
        <f t="shared" si="157"/>
        <v>718.0329999999999</v>
      </c>
      <c r="BI719" s="1">
        <f t="shared" si="158"/>
        <v>2101.051</v>
      </c>
      <c r="BJ719" s="1">
        <f t="shared" si="159"/>
        <v>2816.051</v>
      </c>
      <c r="BW719" s="1">
        <f t="shared" si="160"/>
        <v>70700</v>
      </c>
      <c r="CL719" s="1">
        <f t="shared" si="161"/>
        <v>71600</v>
      </c>
      <c r="CM719" s="1">
        <v>0</v>
      </c>
    </row>
    <row r="720" spans="43:90" ht="15">
      <c r="AQ720" s="1">
        <f t="shared" si="152"/>
        <v>35875</v>
      </c>
      <c r="AR720" s="1">
        <f t="shared" si="154"/>
        <v>1619.305</v>
      </c>
      <c r="AS720" s="1">
        <f t="shared" si="155"/>
        <v>3288.835</v>
      </c>
      <c r="AT720" s="1">
        <f t="shared" si="156"/>
        <v>4003.835</v>
      </c>
      <c r="BG720" s="1">
        <f t="shared" si="153"/>
        <v>35875</v>
      </c>
      <c r="BH720" s="1">
        <f t="shared" si="157"/>
        <v>710.0430000000001</v>
      </c>
      <c r="BI720" s="1">
        <f t="shared" si="158"/>
        <v>2090.5209999999997</v>
      </c>
      <c r="BJ720" s="1">
        <f t="shared" si="159"/>
        <v>2805.5209999999997</v>
      </c>
      <c r="BW720" s="1">
        <f t="shared" si="160"/>
        <v>70750</v>
      </c>
      <c r="CL720" s="1">
        <f t="shared" si="161"/>
        <v>71700</v>
      </c>
    </row>
    <row r="721" spans="43:90" ht="15">
      <c r="AQ721" s="1">
        <f t="shared" si="152"/>
        <v>35925</v>
      </c>
      <c r="AR721" s="1">
        <f t="shared" si="154"/>
        <v>1611.315</v>
      </c>
      <c r="AS721" s="1">
        <f t="shared" si="155"/>
        <v>3278.305</v>
      </c>
      <c r="AT721" s="1">
        <f t="shared" si="156"/>
        <v>3993.305</v>
      </c>
      <c r="BG721" s="1">
        <f t="shared" si="153"/>
        <v>35925</v>
      </c>
      <c r="BH721" s="1">
        <f t="shared" si="157"/>
        <v>702.0529999999999</v>
      </c>
      <c r="BI721" s="1">
        <f t="shared" si="158"/>
        <v>2079.991</v>
      </c>
      <c r="BJ721" s="1">
        <f t="shared" si="159"/>
        <v>2794.991</v>
      </c>
      <c r="BW721" s="1">
        <f t="shared" si="160"/>
        <v>70800</v>
      </c>
      <c r="CL721" s="1">
        <f t="shared" si="161"/>
        <v>71800</v>
      </c>
    </row>
    <row r="722" spans="43:90" ht="15">
      <c r="AQ722" s="1">
        <f t="shared" si="152"/>
        <v>35975</v>
      </c>
      <c r="AR722" s="1">
        <f t="shared" si="154"/>
        <v>1603.325</v>
      </c>
      <c r="AS722" s="1">
        <f t="shared" si="155"/>
        <v>3267.775</v>
      </c>
      <c r="AT722" s="1">
        <f t="shared" si="156"/>
        <v>3982.775</v>
      </c>
      <c r="BG722" s="1">
        <f t="shared" si="153"/>
        <v>35975</v>
      </c>
      <c r="BH722" s="1">
        <f t="shared" si="157"/>
        <v>694.0630000000001</v>
      </c>
      <c r="BI722" s="1">
        <f t="shared" si="158"/>
        <v>2069.461</v>
      </c>
      <c r="BJ722" s="1">
        <f t="shared" si="159"/>
        <v>2784.461</v>
      </c>
      <c r="BW722" s="1">
        <f t="shared" si="160"/>
        <v>70850</v>
      </c>
      <c r="CL722" s="1">
        <f t="shared" si="161"/>
        <v>71900</v>
      </c>
    </row>
    <row r="723" spans="43:90" ht="15">
      <c r="AQ723" s="1">
        <f t="shared" si="152"/>
        <v>36025</v>
      </c>
      <c r="AR723" s="1">
        <f t="shared" si="154"/>
        <v>1595.335</v>
      </c>
      <c r="AS723" s="1">
        <f t="shared" si="155"/>
        <v>3257.245</v>
      </c>
      <c r="AT723" s="1">
        <f t="shared" si="156"/>
        <v>3972.245</v>
      </c>
      <c r="BG723" s="1">
        <f t="shared" si="153"/>
        <v>36025</v>
      </c>
      <c r="BH723" s="1">
        <f t="shared" si="157"/>
        <v>686.0729999999999</v>
      </c>
      <c r="BI723" s="1">
        <f t="shared" si="158"/>
        <v>2058.931</v>
      </c>
      <c r="BJ723" s="1">
        <f t="shared" si="159"/>
        <v>2773.931</v>
      </c>
      <c r="BW723" s="1">
        <f t="shared" si="160"/>
        <v>70900</v>
      </c>
      <c r="CL723" s="1">
        <f t="shared" si="161"/>
        <v>72000</v>
      </c>
    </row>
    <row r="724" spans="43:90" ht="15">
      <c r="AQ724" s="1">
        <f t="shared" si="152"/>
        <v>36075</v>
      </c>
      <c r="AR724" s="1">
        <f t="shared" si="154"/>
        <v>1587.345</v>
      </c>
      <c r="AS724" s="1">
        <f t="shared" si="155"/>
        <v>3246.7149999999997</v>
      </c>
      <c r="AT724" s="1">
        <f t="shared" si="156"/>
        <v>3961.7149999999997</v>
      </c>
      <c r="BG724" s="1">
        <f t="shared" si="153"/>
        <v>36075</v>
      </c>
      <c r="BH724" s="1">
        <f t="shared" si="157"/>
        <v>678.0830000000001</v>
      </c>
      <c r="BI724" s="1">
        <f t="shared" si="158"/>
        <v>2048.401</v>
      </c>
      <c r="BJ724" s="1">
        <f t="shared" si="159"/>
        <v>2763.401</v>
      </c>
      <c r="BW724" s="1">
        <f t="shared" si="160"/>
        <v>70950</v>
      </c>
      <c r="CL724" s="1">
        <f t="shared" si="161"/>
        <v>72100</v>
      </c>
    </row>
    <row r="725" spans="43:90" ht="15">
      <c r="AQ725" s="1">
        <f t="shared" si="152"/>
        <v>36125</v>
      </c>
      <c r="AR725" s="1">
        <f t="shared" si="154"/>
        <v>1579.355</v>
      </c>
      <c r="AS725" s="1">
        <f t="shared" si="155"/>
        <v>3236.185</v>
      </c>
      <c r="AT725" s="1">
        <f t="shared" si="156"/>
        <v>3951.185</v>
      </c>
      <c r="BG725" s="1">
        <f t="shared" si="153"/>
        <v>36125</v>
      </c>
      <c r="BH725" s="1">
        <f t="shared" si="157"/>
        <v>670.0929999999998</v>
      </c>
      <c r="BI725" s="1">
        <f t="shared" si="158"/>
        <v>2037.8709999999996</v>
      </c>
      <c r="BJ725" s="1">
        <f t="shared" si="159"/>
        <v>2752.8709999999996</v>
      </c>
      <c r="BW725" s="1">
        <f t="shared" si="160"/>
        <v>71000</v>
      </c>
      <c r="CL725" s="1">
        <f t="shared" si="161"/>
        <v>72200</v>
      </c>
    </row>
    <row r="726" spans="43:90" ht="15">
      <c r="AQ726" s="1">
        <f t="shared" si="152"/>
        <v>36175</v>
      </c>
      <c r="AR726" s="1">
        <f t="shared" si="154"/>
        <v>1571.365</v>
      </c>
      <c r="AS726" s="1">
        <f t="shared" si="155"/>
        <v>3225.6549999999997</v>
      </c>
      <c r="AT726" s="1">
        <f t="shared" si="156"/>
        <v>3940.6549999999997</v>
      </c>
      <c r="BG726" s="1">
        <f t="shared" si="153"/>
        <v>36175</v>
      </c>
      <c r="BH726" s="1">
        <f t="shared" si="157"/>
        <v>662.1030000000001</v>
      </c>
      <c r="BI726" s="1">
        <f t="shared" si="158"/>
        <v>2027.341</v>
      </c>
      <c r="BJ726" s="1">
        <f t="shared" si="159"/>
        <v>2742.341</v>
      </c>
      <c r="CL726" s="1">
        <f t="shared" si="161"/>
        <v>72300</v>
      </c>
    </row>
    <row r="727" spans="43:90" ht="15">
      <c r="AQ727" s="1">
        <f t="shared" si="152"/>
        <v>36225</v>
      </c>
      <c r="AR727" s="1">
        <f t="shared" si="154"/>
        <v>1563.375</v>
      </c>
      <c r="AS727" s="1">
        <f t="shared" si="155"/>
        <v>3215.125</v>
      </c>
      <c r="AT727" s="1">
        <f t="shared" si="156"/>
        <v>3930.125</v>
      </c>
      <c r="BG727" s="1">
        <f t="shared" si="153"/>
        <v>36225</v>
      </c>
      <c r="BH727" s="1">
        <f t="shared" si="157"/>
        <v>654.1129999999998</v>
      </c>
      <c r="BI727" s="1">
        <f t="shared" si="158"/>
        <v>2016.8109999999997</v>
      </c>
      <c r="BJ727" s="1">
        <f t="shared" si="159"/>
        <v>2731.8109999999997</v>
      </c>
      <c r="CL727" s="1">
        <f t="shared" si="161"/>
        <v>72400</v>
      </c>
    </row>
    <row r="728" spans="43:90" ht="15">
      <c r="AQ728" s="1">
        <f t="shared" si="152"/>
        <v>36275</v>
      </c>
      <c r="AR728" s="1">
        <f t="shared" si="154"/>
        <v>1555.385</v>
      </c>
      <c r="AS728" s="1">
        <f t="shared" si="155"/>
        <v>3204.595</v>
      </c>
      <c r="AT728" s="1">
        <f t="shared" si="156"/>
        <v>3919.595</v>
      </c>
      <c r="BG728" s="1">
        <f t="shared" si="153"/>
        <v>36275</v>
      </c>
      <c r="BH728" s="1">
        <f t="shared" si="157"/>
        <v>646.123</v>
      </c>
      <c r="BI728" s="1">
        <f t="shared" si="158"/>
        <v>2006.281</v>
      </c>
      <c r="BJ728" s="1">
        <f t="shared" si="159"/>
        <v>2721.281</v>
      </c>
      <c r="CL728" s="1">
        <f t="shared" si="161"/>
        <v>72500</v>
      </c>
    </row>
    <row r="729" spans="43:90" ht="15">
      <c r="AQ729" s="1">
        <f t="shared" si="152"/>
        <v>36325</v>
      </c>
      <c r="AR729" s="1">
        <f t="shared" si="154"/>
        <v>1547.395</v>
      </c>
      <c r="AS729" s="1">
        <f t="shared" si="155"/>
        <v>3194.065</v>
      </c>
      <c r="AT729" s="1">
        <f t="shared" si="156"/>
        <v>3909.065</v>
      </c>
      <c r="BG729" s="1">
        <f t="shared" si="153"/>
        <v>36325</v>
      </c>
      <c r="BH729" s="1">
        <f t="shared" si="157"/>
        <v>638.1330000000003</v>
      </c>
      <c r="BI729" s="1">
        <f t="shared" si="158"/>
        <v>1995.7509999999997</v>
      </c>
      <c r="BJ729" s="1">
        <f t="shared" si="159"/>
        <v>2710.7509999999997</v>
      </c>
      <c r="CL729" s="1">
        <f t="shared" si="161"/>
        <v>72600</v>
      </c>
    </row>
    <row r="730" spans="43:90" ht="15">
      <c r="AQ730" s="1">
        <f t="shared" si="152"/>
        <v>36375</v>
      </c>
      <c r="AR730" s="1">
        <f t="shared" si="154"/>
        <v>1539.405</v>
      </c>
      <c r="AS730" s="1">
        <f t="shared" si="155"/>
        <v>3183.535</v>
      </c>
      <c r="AT730" s="1">
        <f t="shared" si="156"/>
        <v>3898.535</v>
      </c>
      <c r="BG730" s="1">
        <f t="shared" si="153"/>
        <v>36375</v>
      </c>
      <c r="BH730" s="1">
        <f t="shared" si="157"/>
        <v>630.143</v>
      </c>
      <c r="BI730" s="1">
        <f t="shared" si="158"/>
        <v>1985.221</v>
      </c>
      <c r="BJ730" s="1">
        <f t="shared" si="159"/>
        <v>2700.221</v>
      </c>
      <c r="CL730" s="1">
        <f t="shared" si="161"/>
        <v>72700</v>
      </c>
    </row>
    <row r="731" spans="43:90" ht="15">
      <c r="AQ731" s="1">
        <f t="shared" si="152"/>
        <v>36425</v>
      </c>
      <c r="AR731" s="1">
        <f t="shared" si="154"/>
        <v>1531.415</v>
      </c>
      <c r="AS731" s="1">
        <f t="shared" si="155"/>
        <v>3173.005</v>
      </c>
      <c r="AT731" s="1">
        <f t="shared" si="156"/>
        <v>3888.005</v>
      </c>
      <c r="BG731" s="1">
        <f t="shared" si="153"/>
        <v>36425</v>
      </c>
      <c r="BH731" s="1">
        <f t="shared" si="157"/>
        <v>622.1530000000002</v>
      </c>
      <c r="BI731" s="1">
        <f t="shared" si="158"/>
        <v>1974.6909999999998</v>
      </c>
      <c r="BJ731" s="1">
        <f t="shared" si="159"/>
        <v>2689.691</v>
      </c>
      <c r="CL731" s="1">
        <f t="shared" si="161"/>
        <v>72800</v>
      </c>
    </row>
    <row r="732" spans="43:90" ht="15">
      <c r="AQ732" s="1">
        <f t="shared" si="152"/>
        <v>36475</v>
      </c>
      <c r="AR732" s="1">
        <f t="shared" si="154"/>
        <v>1523.425</v>
      </c>
      <c r="AS732" s="1">
        <f t="shared" si="155"/>
        <v>3162.475</v>
      </c>
      <c r="AT732" s="1">
        <f t="shared" si="156"/>
        <v>3877.475</v>
      </c>
      <c r="BG732" s="1">
        <f t="shared" si="153"/>
        <v>36475</v>
      </c>
      <c r="BH732" s="1">
        <f t="shared" si="157"/>
        <v>614.163</v>
      </c>
      <c r="BI732" s="1">
        <f t="shared" si="158"/>
        <v>1964.161</v>
      </c>
      <c r="BJ732" s="1">
        <f t="shared" si="159"/>
        <v>2679.161</v>
      </c>
      <c r="CL732" s="1">
        <f t="shared" si="161"/>
        <v>72900</v>
      </c>
    </row>
    <row r="733" spans="43:90" ht="15">
      <c r="AQ733" s="1">
        <f t="shared" si="152"/>
        <v>36525</v>
      </c>
      <c r="AR733" s="1">
        <f t="shared" si="154"/>
        <v>1515.435</v>
      </c>
      <c r="AS733" s="1">
        <f t="shared" si="155"/>
        <v>3151.9449999999997</v>
      </c>
      <c r="AT733" s="1">
        <f t="shared" si="156"/>
        <v>3866.9449999999997</v>
      </c>
      <c r="BG733" s="1">
        <f t="shared" si="153"/>
        <v>36525</v>
      </c>
      <c r="BH733" s="1">
        <f t="shared" si="157"/>
        <v>606.1730000000002</v>
      </c>
      <c r="BI733" s="1">
        <f t="shared" si="158"/>
        <v>1953.6309999999999</v>
      </c>
      <c r="BJ733" s="1">
        <f t="shared" si="159"/>
        <v>2668.631</v>
      </c>
      <c r="CL733" s="1">
        <f t="shared" si="161"/>
        <v>73000</v>
      </c>
    </row>
    <row r="734" spans="43:90" ht="15">
      <c r="AQ734" s="1">
        <f t="shared" si="152"/>
        <v>36575</v>
      </c>
      <c r="AR734" s="1">
        <f t="shared" si="154"/>
        <v>1507.445</v>
      </c>
      <c r="AS734" s="1">
        <f t="shared" si="155"/>
        <v>3141.415</v>
      </c>
      <c r="AT734" s="1">
        <f t="shared" si="156"/>
        <v>3856.415</v>
      </c>
      <c r="BG734" s="1">
        <f t="shared" si="153"/>
        <v>36575</v>
      </c>
      <c r="BH734" s="1">
        <f t="shared" si="157"/>
        <v>598.183</v>
      </c>
      <c r="BI734" s="1">
        <f t="shared" si="158"/>
        <v>1943.1009999999997</v>
      </c>
      <c r="BJ734" s="1">
        <f t="shared" si="159"/>
        <v>2658.1009999999997</v>
      </c>
      <c r="CL734" s="1">
        <f t="shared" si="161"/>
        <v>73100</v>
      </c>
    </row>
    <row r="735" spans="43:90" ht="15">
      <c r="AQ735" s="1">
        <f t="shared" si="152"/>
        <v>36625</v>
      </c>
      <c r="AR735" s="1">
        <f t="shared" si="154"/>
        <v>1499.455</v>
      </c>
      <c r="AS735" s="1">
        <f t="shared" si="155"/>
        <v>3130.8849999999998</v>
      </c>
      <c r="AT735" s="1">
        <f t="shared" si="156"/>
        <v>3845.8849999999998</v>
      </c>
      <c r="BG735" s="1">
        <f t="shared" si="153"/>
        <v>36625</v>
      </c>
      <c r="BH735" s="1">
        <f t="shared" si="157"/>
        <v>590.1930000000002</v>
      </c>
      <c r="BI735" s="1">
        <f t="shared" si="158"/>
        <v>1932.571</v>
      </c>
      <c r="BJ735" s="1">
        <f t="shared" si="159"/>
        <v>2647.571</v>
      </c>
      <c r="CL735" s="1">
        <f t="shared" si="161"/>
        <v>73200</v>
      </c>
    </row>
    <row r="736" spans="43:90" ht="15">
      <c r="AQ736" s="1">
        <f t="shared" si="152"/>
        <v>36675</v>
      </c>
      <c r="AR736" s="1">
        <f t="shared" si="154"/>
        <v>1491.465</v>
      </c>
      <c r="AS736" s="1">
        <f t="shared" si="155"/>
        <v>3120.355</v>
      </c>
      <c r="AT736" s="1">
        <f t="shared" si="156"/>
        <v>3835.355</v>
      </c>
      <c r="BG736" s="1">
        <f t="shared" si="153"/>
        <v>36675</v>
      </c>
      <c r="BH736" s="1">
        <f t="shared" si="157"/>
        <v>582.203</v>
      </c>
      <c r="BI736" s="1">
        <f t="shared" si="158"/>
        <v>1922.0409999999997</v>
      </c>
      <c r="BJ736" s="1">
        <f t="shared" si="159"/>
        <v>2637.0409999999997</v>
      </c>
      <c r="CL736" s="1">
        <f t="shared" si="161"/>
        <v>73300</v>
      </c>
    </row>
    <row r="737" spans="43:90" ht="15">
      <c r="AQ737" s="1">
        <f t="shared" si="152"/>
        <v>36725</v>
      </c>
      <c r="AR737" s="1">
        <f t="shared" si="154"/>
        <v>1483.4750000000001</v>
      </c>
      <c r="AS737" s="1">
        <f t="shared" si="155"/>
        <v>3109.825</v>
      </c>
      <c r="AT737" s="1">
        <f t="shared" si="156"/>
        <v>3824.825</v>
      </c>
      <c r="BG737" s="1">
        <f t="shared" si="153"/>
        <v>36725</v>
      </c>
      <c r="BH737" s="1">
        <f t="shared" si="157"/>
        <v>574.2130000000002</v>
      </c>
      <c r="BI737" s="1">
        <f t="shared" si="158"/>
        <v>1911.511</v>
      </c>
      <c r="BJ737" s="1">
        <f t="shared" si="159"/>
        <v>2626.511</v>
      </c>
      <c r="CL737" s="1">
        <f t="shared" si="161"/>
        <v>73400</v>
      </c>
    </row>
    <row r="738" spans="43:90" ht="15">
      <c r="AQ738" s="1">
        <f t="shared" si="152"/>
        <v>36775</v>
      </c>
      <c r="AR738" s="1">
        <f t="shared" si="154"/>
        <v>1475.4850000000001</v>
      </c>
      <c r="AS738" s="1">
        <f t="shared" si="155"/>
        <v>3099.295</v>
      </c>
      <c r="AT738" s="1">
        <f t="shared" si="156"/>
        <v>3814.295</v>
      </c>
      <c r="BG738" s="1">
        <f t="shared" si="153"/>
        <v>36775</v>
      </c>
      <c r="BH738" s="1">
        <f t="shared" si="157"/>
        <v>566.223</v>
      </c>
      <c r="BI738" s="1">
        <f t="shared" si="158"/>
        <v>1900.9809999999998</v>
      </c>
      <c r="BJ738" s="1">
        <f t="shared" si="159"/>
        <v>2615.9809999999998</v>
      </c>
      <c r="CL738" s="1">
        <f t="shared" si="161"/>
        <v>73500</v>
      </c>
    </row>
    <row r="739" spans="43:90" ht="15">
      <c r="AQ739" s="1">
        <f t="shared" si="152"/>
        <v>36825</v>
      </c>
      <c r="AR739" s="1">
        <f t="shared" si="154"/>
        <v>1467.4950000000001</v>
      </c>
      <c r="AS739" s="1">
        <f t="shared" si="155"/>
        <v>3088.765</v>
      </c>
      <c r="AT739" s="1">
        <f t="shared" si="156"/>
        <v>3803.765</v>
      </c>
      <c r="BG739" s="1">
        <f t="shared" si="153"/>
        <v>36825</v>
      </c>
      <c r="BH739" s="1">
        <f t="shared" si="157"/>
        <v>558.2330000000002</v>
      </c>
      <c r="BI739" s="1">
        <f t="shared" si="158"/>
        <v>1890.451</v>
      </c>
      <c r="BJ739" s="1">
        <f t="shared" si="159"/>
        <v>2605.451</v>
      </c>
      <c r="CL739" s="1">
        <f t="shared" si="161"/>
        <v>73600</v>
      </c>
    </row>
    <row r="740" spans="43:90" ht="15">
      <c r="AQ740" s="1">
        <f t="shared" si="152"/>
        <v>36875</v>
      </c>
      <c r="AR740" s="1">
        <f t="shared" si="154"/>
        <v>1459.505</v>
      </c>
      <c r="AS740" s="1">
        <f t="shared" si="155"/>
        <v>3078.2349999999997</v>
      </c>
      <c r="AT740" s="1">
        <f t="shared" si="156"/>
        <v>3793.2349999999997</v>
      </c>
      <c r="BG740" s="1">
        <f t="shared" si="153"/>
        <v>36875</v>
      </c>
      <c r="BH740" s="1">
        <f t="shared" si="157"/>
        <v>550.2429999999999</v>
      </c>
      <c r="BI740" s="1">
        <f t="shared" si="158"/>
        <v>1879.9209999999998</v>
      </c>
      <c r="BJ740" s="1">
        <f t="shared" si="159"/>
        <v>2594.921</v>
      </c>
      <c r="CL740" s="1">
        <f t="shared" si="161"/>
        <v>73700</v>
      </c>
    </row>
    <row r="741" spans="43:90" ht="15">
      <c r="AQ741" s="1">
        <f t="shared" si="152"/>
        <v>36925</v>
      </c>
      <c r="AR741" s="1">
        <f t="shared" si="154"/>
        <v>1451.515</v>
      </c>
      <c r="AS741" s="1">
        <f t="shared" si="155"/>
        <v>3067.705</v>
      </c>
      <c r="AT741" s="1">
        <f t="shared" si="156"/>
        <v>3782.705</v>
      </c>
      <c r="BG741" s="1">
        <f t="shared" si="153"/>
        <v>36925</v>
      </c>
      <c r="BH741" s="1">
        <f t="shared" si="157"/>
        <v>542.2530000000002</v>
      </c>
      <c r="BI741" s="1">
        <f t="shared" si="158"/>
        <v>1869.3909999999996</v>
      </c>
      <c r="BJ741" s="1">
        <f t="shared" si="159"/>
        <v>2584.3909999999996</v>
      </c>
      <c r="CL741" s="1">
        <f t="shared" si="161"/>
        <v>73800</v>
      </c>
    </row>
    <row r="742" spans="43:90" ht="15">
      <c r="AQ742" s="1">
        <f aca="true" t="shared" si="162" ref="AQ742:AQ805">AQ741+50</f>
        <v>36975</v>
      </c>
      <c r="AR742" s="1">
        <f t="shared" si="154"/>
        <v>1443.525</v>
      </c>
      <c r="AS742" s="1">
        <f t="shared" si="155"/>
        <v>3057.1749999999997</v>
      </c>
      <c r="AT742" s="1">
        <f t="shared" si="156"/>
        <v>3772.1749999999997</v>
      </c>
      <c r="BG742" s="1">
        <f aca="true" t="shared" si="163" ref="BG742:BG805">BG741+50</f>
        <v>36975</v>
      </c>
      <c r="BH742" s="1">
        <f t="shared" si="157"/>
        <v>534.2629999999999</v>
      </c>
      <c r="BI742" s="1">
        <f t="shared" si="158"/>
        <v>1858.8609999999999</v>
      </c>
      <c r="BJ742" s="1">
        <f t="shared" si="159"/>
        <v>2573.861</v>
      </c>
      <c r="CL742" s="1">
        <f t="shared" si="161"/>
        <v>73900</v>
      </c>
    </row>
    <row r="743" spans="43:90" ht="15">
      <c r="AQ743" s="1">
        <f t="shared" si="162"/>
        <v>37025</v>
      </c>
      <c r="AR743" s="1">
        <f t="shared" si="154"/>
        <v>1435.535</v>
      </c>
      <c r="AS743" s="1">
        <f t="shared" si="155"/>
        <v>3046.645</v>
      </c>
      <c r="AT743" s="1">
        <f t="shared" si="156"/>
        <v>3761.645</v>
      </c>
      <c r="BG743" s="1">
        <f t="shared" si="163"/>
        <v>37025</v>
      </c>
      <c r="BH743" s="1">
        <f t="shared" si="157"/>
        <v>526.2730000000001</v>
      </c>
      <c r="BI743" s="1">
        <f t="shared" si="158"/>
        <v>1848.3309999999997</v>
      </c>
      <c r="BJ743" s="1">
        <f t="shared" si="159"/>
        <v>2563.3309999999997</v>
      </c>
      <c r="CL743" s="1">
        <f t="shared" si="161"/>
        <v>74000</v>
      </c>
    </row>
    <row r="744" spans="43:90" ht="15">
      <c r="AQ744" s="1">
        <f t="shared" si="162"/>
        <v>37075</v>
      </c>
      <c r="AR744" s="1">
        <f t="shared" si="154"/>
        <v>1427.545</v>
      </c>
      <c r="AS744" s="1">
        <f t="shared" si="155"/>
        <v>3036.115</v>
      </c>
      <c r="AT744" s="1">
        <f t="shared" si="156"/>
        <v>3751.115</v>
      </c>
      <c r="BG744" s="1">
        <f t="shared" si="163"/>
        <v>37075</v>
      </c>
      <c r="BH744" s="1">
        <f t="shared" si="157"/>
        <v>518.2829999999999</v>
      </c>
      <c r="BI744" s="1">
        <f t="shared" si="158"/>
        <v>1837.801</v>
      </c>
      <c r="BJ744" s="1">
        <f t="shared" si="159"/>
        <v>2552.801</v>
      </c>
      <c r="CL744" s="1">
        <f t="shared" si="161"/>
        <v>74100</v>
      </c>
    </row>
    <row r="745" spans="43:90" ht="15">
      <c r="AQ745" s="1">
        <f t="shared" si="162"/>
        <v>37125</v>
      </c>
      <c r="AR745" s="1">
        <f t="shared" si="154"/>
        <v>1419.555</v>
      </c>
      <c r="AS745" s="1">
        <f t="shared" si="155"/>
        <v>3025.585</v>
      </c>
      <c r="AT745" s="1">
        <f t="shared" si="156"/>
        <v>3740.585</v>
      </c>
      <c r="BG745" s="1">
        <f t="shared" si="163"/>
        <v>37125</v>
      </c>
      <c r="BH745" s="1">
        <f t="shared" si="157"/>
        <v>510.2930000000001</v>
      </c>
      <c r="BI745" s="1">
        <f t="shared" si="158"/>
        <v>1827.2709999999997</v>
      </c>
      <c r="BJ745" s="1">
        <f t="shared" si="159"/>
        <v>2542.2709999999997</v>
      </c>
      <c r="CL745" s="1">
        <f t="shared" si="161"/>
        <v>74200</v>
      </c>
    </row>
    <row r="746" spans="43:90" ht="15">
      <c r="AQ746" s="1">
        <f t="shared" si="162"/>
        <v>37175</v>
      </c>
      <c r="AR746" s="1">
        <f t="shared" si="154"/>
        <v>1411.565</v>
      </c>
      <c r="AS746" s="1">
        <f t="shared" si="155"/>
        <v>3015.055</v>
      </c>
      <c r="AT746" s="1">
        <f t="shared" si="156"/>
        <v>3730.055</v>
      </c>
      <c r="BG746" s="1">
        <f t="shared" si="163"/>
        <v>37175</v>
      </c>
      <c r="BH746" s="1">
        <f t="shared" si="157"/>
        <v>502.3029999999999</v>
      </c>
      <c r="BI746" s="1">
        <f t="shared" si="158"/>
        <v>1816.741</v>
      </c>
      <c r="BJ746" s="1">
        <f t="shared" si="159"/>
        <v>2531.741</v>
      </c>
      <c r="CL746" s="1">
        <f t="shared" si="161"/>
        <v>74300</v>
      </c>
    </row>
    <row r="747" spans="43:90" ht="15">
      <c r="AQ747" s="1">
        <f t="shared" si="162"/>
        <v>37225</v>
      </c>
      <c r="AR747" s="1">
        <f aca="true" t="shared" si="164" ref="AR747:AR810">3461-((AQ747-24350)*0.1598)</f>
        <v>1403.5749999999998</v>
      </c>
      <c r="AS747" s="1">
        <f aca="true" t="shared" si="165" ref="AS747:AS810">5716-((AQ747-24350)*0.2106)</f>
        <v>3004.525</v>
      </c>
      <c r="AT747" s="1">
        <f aca="true" t="shared" si="166" ref="AT747:AT810">6431-((AQ747-24350)*0.2106)</f>
        <v>3719.525</v>
      </c>
      <c r="BG747" s="1">
        <f t="shared" si="163"/>
        <v>37225</v>
      </c>
      <c r="BH747" s="1">
        <f t="shared" si="157"/>
        <v>494.3130000000001</v>
      </c>
      <c r="BI747" s="1">
        <f t="shared" si="158"/>
        <v>1806.2109999999998</v>
      </c>
      <c r="BJ747" s="1">
        <f t="shared" si="159"/>
        <v>2521.211</v>
      </c>
      <c r="CL747" s="1">
        <f t="shared" si="161"/>
        <v>74400</v>
      </c>
    </row>
    <row r="748" spans="43:90" ht="15">
      <c r="AQ748" s="1">
        <f t="shared" si="162"/>
        <v>37275</v>
      </c>
      <c r="AR748" s="1">
        <f t="shared" si="164"/>
        <v>1395.585</v>
      </c>
      <c r="AS748" s="1">
        <f t="shared" si="165"/>
        <v>2993.995</v>
      </c>
      <c r="AT748" s="1">
        <f t="shared" si="166"/>
        <v>3708.995</v>
      </c>
      <c r="BG748" s="1">
        <f t="shared" si="163"/>
        <v>37275</v>
      </c>
      <c r="BH748" s="1">
        <f t="shared" si="157"/>
        <v>486.32299999999987</v>
      </c>
      <c r="BI748" s="1">
        <f t="shared" si="158"/>
        <v>1795.681</v>
      </c>
      <c r="BJ748" s="1">
        <f t="shared" si="159"/>
        <v>2510.681</v>
      </c>
      <c r="CL748" s="1">
        <f t="shared" si="161"/>
        <v>74500</v>
      </c>
    </row>
    <row r="749" spans="43:90" ht="15">
      <c r="AQ749" s="1">
        <f t="shared" si="162"/>
        <v>37325</v>
      </c>
      <c r="AR749" s="1">
        <f t="shared" si="164"/>
        <v>1387.5950000000003</v>
      </c>
      <c r="AS749" s="1">
        <f t="shared" si="165"/>
        <v>2983.4649999999997</v>
      </c>
      <c r="AT749" s="1">
        <f t="shared" si="166"/>
        <v>3698.4649999999997</v>
      </c>
      <c r="BG749" s="1">
        <f t="shared" si="163"/>
        <v>37325</v>
      </c>
      <c r="BH749" s="1">
        <f t="shared" si="157"/>
        <v>478.3330000000001</v>
      </c>
      <c r="BI749" s="1">
        <f t="shared" si="158"/>
        <v>1785.1509999999998</v>
      </c>
      <c r="BJ749" s="1">
        <f t="shared" si="159"/>
        <v>2500.151</v>
      </c>
      <c r="CL749" s="1">
        <f t="shared" si="161"/>
        <v>74600</v>
      </c>
    </row>
    <row r="750" spans="43:90" ht="15">
      <c r="AQ750" s="1">
        <f t="shared" si="162"/>
        <v>37375</v>
      </c>
      <c r="AR750" s="1">
        <f t="shared" si="164"/>
        <v>1379.605</v>
      </c>
      <c r="AS750" s="1">
        <f t="shared" si="165"/>
        <v>2972.935</v>
      </c>
      <c r="AT750" s="1">
        <f t="shared" si="166"/>
        <v>3687.935</v>
      </c>
      <c r="BG750" s="1">
        <f t="shared" si="163"/>
        <v>37375</v>
      </c>
      <c r="BH750" s="1">
        <f t="shared" si="157"/>
        <v>470.34299999999985</v>
      </c>
      <c r="BI750" s="1">
        <f t="shared" si="158"/>
        <v>1774.6209999999996</v>
      </c>
      <c r="BJ750" s="1">
        <f t="shared" si="159"/>
        <v>2489.6209999999996</v>
      </c>
      <c r="CL750" s="1">
        <f t="shared" si="161"/>
        <v>74700</v>
      </c>
    </row>
    <row r="751" spans="43:90" ht="15">
      <c r="AQ751" s="1">
        <f t="shared" si="162"/>
        <v>37425</v>
      </c>
      <c r="AR751" s="1">
        <f t="shared" si="164"/>
        <v>1371.6150000000002</v>
      </c>
      <c r="AS751" s="1">
        <f t="shared" si="165"/>
        <v>2962.4049999999997</v>
      </c>
      <c r="AT751" s="1">
        <f t="shared" si="166"/>
        <v>3677.4049999999997</v>
      </c>
      <c r="BG751" s="1">
        <f t="shared" si="163"/>
        <v>37425</v>
      </c>
      <c r="BH751" s="1">
        <f t="shared" si="157"/>
        <v>462.35300000000007</v>
      </c>
      <c r="BI751" s="1">
        <f t="shared" si="158"/>
        <v>1764.091</v>
      </c>
      <c r="BJ751" s="1">
        <f t="shared" si="159"/>
        <v>2479.091</v>
      </c>
      <c r="CL751" s="1">
        <f t="shared" si="161"/>
        <v>74800</v>
      </c>
    </row>
    <row r="752" spans="43:90" ht="15">
      <c r="AQ752" s="1">
        <f t="shared" si="162"/>
        <v>37475</v>
      </c>
      <c r="AR752" s="1">
        <f t="shared" si="164"/>
        <v>1363.625</v>
      </c>
      <c r="AS752" s="1">
        <f t="shared" si="165"/>
        <v>2951.875</v>
      </c>
      <c r="AT752" s="1">
        <f t="shared" si="166"/>
        <v>3666.875</v>
      </c>
      <c r="BG752" s="1">
        <f t="shared" si="163"/>
        <v>37475</v>
      </c>
      <c r="BH752" s="1">
        <f t="shared" si="157"/>
        <v>454.36299999999983</v>
      </c>
      <c r="BI752" s="1">
        <f t="shared" si="158"/>
        <v>1753.5609999999997</v>
      </c>
      <c r="BJ752" s="1">
        <f t="shared" si="159"/>
        <v>2468.5609999999997</v>
      </c>
      <c r="CL752" s="1">
        <f t="shared" si="161"/>
        <v>74900</v>
      </c>
    </row>
    <row r="753" spans="43:90" ht="15">
      <c r="AQ753" s="1">
        <f t="shared" si="162"/>
        <v>37525</v>
      </c>
      <c r="AR753" s="1">
        <f t="shared" si="164"/>
        <v>1355.6350000000002</v>
      </c>
      <c r="AS753" s="1">
        <f t="shared" si="165"/>
        <v>2941.345</v>
      </c>
      <c r="AT753" s="1">
        <f t="shared" si="166"/>
        <v>3656.345</v>
      </c>
      <c r="BG753" s="1">
        <f t="shared" si="163"/>
        <v>37525</v>
      </c>
      <c r="BH753" s="1">
        <f t="shared" si="157"/>
        <v>446.37300000000005</v>
      </c>
      <c r="BI753" s="1">
        <f t="shared" si="158"/>
        <v>1743.031</v>
      </c>
      <c r="BJ753" s="1">
        <f t="shared" si="159"/>
        <v>2458.031</v>
      </c>
      <c r="CL753" s="1">
        <f t="shared" si="161"/>
        <v>75000</v>
      </c>
    </row>
    <row r="754" spans="43:90" ht="15">
      <c r="AQ754" s="1">
        <f t="shared" si="162"/>
        <v>37575</v>
      </c>
      <c r="AR754" s="1">
        <f t="shared" si="164"/>
        <v>1347.645</v>
      </c>
      <c r="AS754" s="1">
        <f t="shared" si="165"/>
        <v>2930.815</v>
      </c>
      <c r="AT754" s="1">
        <f t="shared" si="166"/>
        <v>3645.815</v>
      </c>
      <c r="BG754" s="1">
        <f t="shared" si="163"/>
        <v>37575</v>
      </c>
      <c r="BH754" s="1">
        <f t="shared" si="157"/>
        <v>438.38300000000027</v>
      </c>
      <c r="BI754" s="1">
        <f t="shared" si="158"/>
        <v>1732.5009999999997</v>
      </c>
      <c r="BJ754" s="1">
        <f t="shared" si="159"/>
        <v>2447.5009999999997</v>
      </c>
      <c r="CL754" s="1">
        <f t="shared" si="161"/>
        <v>75100</v>
      </c>
    </row>
    <row r="755" spans="43:90" ht="15">
      <c r="AQ755" s="1">
        <f t="shared" si="162"/>
        <v>37625</v>
      </c>
      <c r="AR755" s="1">
        <f t="shared" si="164"/>
        <v>1339.6550000000002</v>
      </c>
      <c r="AS755" s="1">
        <f t="shared" si="165"/>
        <v>2920.285</v>
      </c>
      <c r="AT755" s="1">
        <f t="shared" si="166"/>
        <v>3635.285</v>
      </c>
      <c r="BG755" s="1">
        <f t="shared" si="163"/>
        <v>37625</v>
      </c>
      <c r="BH755" s="1">
        <f t="shared" si="157"/>
        <v>430.39300000000003</v>
      </c>
      <c r="BI755" s="1">
        <f t="shared" si="158"/>
        <v>1721.971</v>
      </c>
      <c r="BJ755" s="1">
        <f t="shared" si="159"/>
        <v>2436.971</v>
      </c>
      <c r="CL755" s="1">
        <f t="shared" si="161"/>
        <v>75200</v>
      </c>
    </row>
    <row r="756" spans="43:90" ht="15">
      <c r="AQ756" s="1">
        <f t="shared" si="162"/>
        <v>37675</v>
      </c>
      <c r="AR756" s="1">
        <f t="shared" si="164"/>
        <v>1331.665</v>
      </c>
      <c r="AS756" s="1">
        <f t="shared" si="165"/>
        <v>2909.7549999999997</v>
      </c>
      <c r="AT756" s="1">
        <f t="shared" si="166"/>
        <v>3624.7549999999997</v>
      </c>
      <c r="BG756" s="1">
        <f t="shared" si="163"/>
        <v>37675</v>
      </c>
      <c r="BH756" s="1">
        <f t="shared" si="157"/>
        <v>422.40300000000025</v>
      </c>
      <c r="BI756" s="1">
        <f t="shared" si="158"/>
        <v>1711.4409999999998</v>
      </c>
      <c r="BJ756" s="1">
        <f t="shared" si="159"/>
        <v>2426.441</v>
      </c>
      <c r="CL756" s="1">
        <f t="shared" si="161"/>
        <v>75300</v>
      </c>
    </row>
    <row r="757" spans="43:90" ht="15">
      <c r="AQ757" s="1">
        <f t="shared" si="162"/>
        <v>37725</v>
      </c>
      <c r="AR757" s="1">
        <f t="shared" si="164"/>
        <v>1323.6750000000002</v>
      </c>
      <c r="AS757" s="1">
        <f t="shared" si="165"/>
        <v>2899.225</v>
      </c>
      <c r="AT757" s="1">
        <f t="shared" si="166"/>
        <v>3614.225</v>
      </c>
      <c r="BG757" s="1">
        <f t="shared" si="163"/>
        <v>37725</v>
      </c>
      <c r="BH757" s="1">
        <f t="shared" si="157"/>
        <v>414.413</v>
      </c>
      <c r="BI757" s="1">
        <f t="shared" si="158"/>
        <v>1700.9109999999996</v>
      </c>
      <c r="BJ757" s="1">
        <f t="shared" si="159"/>
        <v>2415.9109999999996</v>
      </c>
      <c r="CL757" s="1">
        <f t="shared" si="161"/>
        <v>75400</v>
      </c>
    </row>
    <row r="758" spans="43:90" ht="15">
      <c r="AQ758" s="1">
        <f t="shared" si="162"/>
        <v>37775</v>
      </c>
      <c r="AR758" s="1">
        <f t="shared" si="164"/>
        <v>1315.685</v>
      </c>
      <c r="AS758" s="1">
        <f t="shared" si="165"/>
        <v>2888.6949999999997</v>
      </c>
      <c r="AT758" s="1">
        <f t="shared" si="166"/>
        <v>3603.6949999999997</v>
      </c>
      <c r="BG758" s="1">
        <f t="shared" si="163"/>
        <v>37775</v>
      </c>
      <c r="BH758" s="1">
        <f t="shared" si="157"/>
        <v>406.42300000000023</v>
      </c>
      <c r="BI758" s="1">
        <f t="shared" si="158"/>
        <v>1690.3809999999999</v>
      </c>
      <c r="BJ758" s="1">
        <f t="shared" si="159"/>
        <v>2405.381</v>
      </c>
      <c r="CL758" s="1">
        <f t="shared" si="161"/>
        <v>75500</v>
      </c>
    </row>
    <row r="759" spans="43:90" ht="15">
      <c r="AQ759" s="1">
        <f t="shared" si="162"/>
        <v>37825</v>
      </c>
      <c r="AR759" s="1">
        <f t="shared" si="164"/>
        <v>1307.6950000000002</v>
      </c>
      <c r="AS759" s="1">
        <f t="shared" si="165"/>
        <v>2878.165</v>
      </c>
      <c r="AT759" s="1">
        <f t="shared" si="166"/>
        <v>3593.165</v>
      </c>
      <c r="BG759" s="1">
        <f t="shared" si="163"/>
        <v>37825</v>
      </c>
      <c r="BH759" s="1">
        <f t="shared" si="157"/>
        <v>398.433</v>
      </c>
      <c r="BI759" s="1">
        <f t="shared" si="158"/>
        <v>1679.8509999999997</v>
      </c>
      <c r="BJ759" s="1">
        <f t="shared" si="159"/>
        <v>2394.8509999999997</v>
      </c>
      <c r="CL759" s="1">
        <f t="shared" si="161"/>
        <v>75600</v>
      </c>
    </row>
    <row r="760" spans="43:90" ht="15">
      <c r="AQ760" s="1">
        <f t="shared" si="162"/>
        <v>37875</v>
      </c>
      <c r="AR760" s="1">
        <f t="shared" si="164"/>
        <v>1299.705</v>
      </c>
      <c r="AS760" s="1">
        <f t="shared" si="165"/>
        <v>2867.6349999999998</v>
      </c>
      <c r="AT760" s="1">
        <f t="shared" si="166"/>
        <v>3582.6349999999998</v>
      </c>
      <c r="BG760" s="1">
        <f t="shared" si="163"/>
        <v>37875</v>
      </c>
      <c r="BH760" s="1">
        <f t="shared" si="157"/>
        <v>390.4430000000002</v>
      </c>
      <c r="BI760" s="1">
        <f t="shared" si="158"/>
        <v>1669.321</v>
      </c>
      <c r="BJ760" s="1">
        <f t="shared" si="159"/>
        <v>2384.321</v>
      </c>
      <c r="CL760" s="1">
        <f t="shared" si="161"/>
        <v>75700</v>
      </c>
    </row>
    <row r="761" spans="43:90" ht="15">
      <c r="AQ761" s="1">
        <f t="shared" si="162"/>
        <v>37925</v>
      </c>
      <c r="AR761" s="1">
        <f t="shared" si="164"/>
        <v>1291.7150000000001</v>
      </c>
      <c r="AS761" s="1">
        <f t="shared" si="165"/>
        <v>2857.105</v>
      </c>
      <c r="AT761" s="1">
        <f t="shared" si="166"/>
        <v>3572.105</v>
      </c>
      <c r="BG761" s="1">
        <f t="shared" si="163"/>
        <v>37925</v>
      </c>
      <c r="BH761" s="1">
        <f aca="true" t="shared" si="167" ref="BH761:BH808">3461-((BG761-18660)*0.1598)</f>
        <v>382.453</v>
      </c>
      <c r="BI761" s="1">
        <f aca="true" t="shared" si="168" ref="BI761:BI824">5716-((BG761-18660)*0.2106)</f>
        <v>1658.7909999999997</v>
      </c>
      <c r="BJ761" s="1">
        <f aca="true" t="shared" si="169" ref="BJ761:BJ824">6431-((BG761-18660)*0.2106)</f>
        <v>2373.7909999999997</v>
      </c>
      <c r="CL761" s="1">
        <f t="shared" si="161"/>
        <v>75800</v>
      </c>
    </row>
    <row r="762" spans="43:90" ht="15">
      <c r="AQ762" s="1">
        <f t="shared" si="162"/>
        <v>37975</v>
      </c>
      <c r="AR762" s="1">
        <f t="shared" si="164"/>
        <v>1283.725</v>
      </c>
      <c r="AS762" s="1">
        <f t="shared" si="165"/>
        <v>2846.575</v>
      </c>
      <c r="AT762" s="1">
        <f t="shared" si="166"/>
        <v>3561.575</v>
      </c>
      <c r="BG762" s="1">
        <f t="shared" si="163"/>
        <v>37975</v>
      </c>
      <c r="BH762" s="1">
        <f t="shared" si="167"/>
        <v>374.4630000000002</v>
      </c>
      <c r="BI762" s="1">
        <f t="shared" si="168"/>
        <v>1648.261</v>
      </c>
      <c r="BJ762" s="1">
        <f t="shared" si="169"/>
        <v>2363.261</v>
      </c>
      <c r="CL762" s="1">
        <f t="shared" si="161"/>
        <v>75900</v>
      </c>
    </row>
    <row r="763" spans="43:90" ht="15">
      <c r="AQ763" s="1">
        <f t="shared" si="162"/>
        <v>38025</v>
      </c>
      <c r="AR763" s="1">
        <f t="shared" si="164"/>
        <v>1275.7350000000001</v>
      </c>
      <c r="AS763" s="1">
        <f t="shared" si="165"/>
        <v>2836.045</v>
      </c>
      <c r="AT763" s="1">
        <f t="shared" si="166"/>
        <v>3551.045</v>
      </c>
      <c r="BG763" s="1">
        <f t="shared" si="163"/>
        <v>38025</v>
      </c>
      <c r="BH763" s="1">
        <f t="shared" si="167"/>
        <v>366.47299999999996</v>
      </c>
      <c r="BI763" s="1">
        <f t="shared" si="168"/>
        <v>1637.7309999999998</v>
      </c>
      <c r="BJ763" s="1">
        <f t="shared" si="169"/>
        <v>2352.7309999999998</v>
      </c>
      <c r="CL763" s="1">
        <f t="shared" si="161"/>
        <v>76000</v>
      </c>
    </row>
    <row r="764" spans="43:90" ht="15">
      <c r="AQ764" s="1">
        <f t="shared" si="162"/>
        <v>38075</v>
      </c>
      <c r="AR764" s="1">
        <f t="shared" si="164"/>
        <v>1267.745</v>
      </c>
      <c r="AS764" s="1">
        <f t="shared" si="165"/>
        <v>2825.515</v>
      </c>
      <c r="AT764" s="1">
        <f t="shared" si="166"/>
        <v>3540.515</v>
      </c>
      <c r="BG764" s="1">
        <f t="shared" si="163"/>
        <v>38075</v>
      </c>
      <c r="BH764" s="1">
        <f t="shared" si="167"/>
        <v>358.4830000000002</v>
      </c>
      <c r="BI764" s="1">
        <f t="shared" si="168"/>
        <v>1627.201</v>
      </c>
      <c r="BJ764" s="1">
        <f t="shared" si="169"/>
        <v>2342.201</v>
      </c>
      <c r="CL764" s="1">
        <f t="shared" si="161"/>
        <v>76100</v>
      </c>
    </row>
    <row r="765" spans="43:90" ht="15">
      <c r="AQ765" s="1">
        <f t="shared" si="162"/>
        <v>38125</v>
      </c>
      <c r="AR765" s="1">
        <f t="shared" si="164"/>
        <v>1259.755</v>
      </c>
      <c r="AS765" s="1">
        <f t="shared" si="165"/>
        <v>2814.9849999999997</v>
      </c>
      <c r="AT765" s="1">
        <f t="shared" si="166"/>
        <v>3529.9849999999997</v>
      </c>
      <c r="BG765" s="1">
        <f t="shared" si="163"/>
        <v>38125</v>
      </c>
      <c r="BH765" s="1">
        <f t="shared" si="167"/>
        <v>350.49299999999994</v>
      </c>
      <c r="BI765" s="1">
        <f t="shared" si="168"/>
        <v>1616.6709999999994</v>
      </c>
      <c r="BJ765" s="1">
        <f t="shared" si="169"/>
        <v>2331.6709999999994</v>
      </c>
      <c r="CL765" s="1">
        <f t="shared" si="161"/>
        <v>76200</v>
      </c>
    </row>
    <row r="766" spans="43:90" ht="15">
      <c r="AQ766" s="1">
        <f t="shared" si="162"/>
        <v>38175</v>
      </c>
      <c r="AR766" s="1">
        <f t="shared" si="164"/>
        <v>1251.7649999999999</v>
      </c>
      <c r="AS766" s="1">
        <f t="shared" si="165"/>
        <v>2804.455</v>
      </c>
      <c r="AT766" s="1">
        <f t="shared" si="166"/>
        <v>3519.455</v>
      </c>
      <c r="BG766" s="1">
        <f t="shared" si="163"/>
        <v>38175</v>
      </c>
      <c r="BH766" s="1">
        <f t="shared" si="167"/>
        <v>342.50300000000016</v>
      </c>
      <c r="BI766" s="1">
        <f t="shared" si="168"/>
        <v>1606.1409999999996</v>
      </c>
      <c r="BJ766" s="1">
        <f t="shared" si="169"/>
        <v>2321.1409999999996</v>
      </c>
      <c r="CL766" s="1">
        <f t="shared" si="161"/>
        <v>76300</v>
      </c>
    </row>
    <row r="767" spans="43:90" ht="15">
      <c r="AQ767" s="1">
        <f t="shared" si="162"/>
        <v>38225</v>
      </c>
      <c r="AR767" s="1">
        <f t="shared" si="164"/>
        <v>1243.775</v>
      </c>
      <c r="AS767" s="1">
        <f t="shared" si="165"/>
        <v>2793.9249999999997</v>
      </c>
      <c r="AT767" s="1">
        <f t="shared" si="166"/>
        <v>3508.9249999999997</v>
      </c>
      <c r="BG767" s="1">
        <f t="shared" si="163"/>
        <v>38225</v>
      </c>
      <c r="BH767" s="1">
        <f t="shared" si="167"/>
        <v>334.5129999999999</v>
      </c>
      <c r="BI767" s="1">
        <f t="shared" si="168"/>
        <v>1595.6109999999999</v>
      </c>
      <c r="BJ767" s="1">
        <f t="shared" si="169"/>
        <v>2310.611</v>
      </c>
      <c r="CL767" s="1">
        <f t="shared" si="161"/>
        <v>76400</v>
      </c>
    </row>
    <row r="768" spans="43:90" ht="15">
      <c r="AQ768" s="1">
        <f t="shared" si="162"/>
        <v>38275</v>
      </c>
      <c r="AR768" s="1">
        <f t="shared" si="164"/>
        <v>1235.7849999999999</v>
      </c>
      <c r="AS768" s="1">
        <f t="shared" si="165"/>
        <v>2783.395</v>
      </c>
      <c r="AT768" s="1">
        <f t="shared" si="166"/>
        <v>3498.395</v>
      </c>
      <c r="BG768" s="1">
        <f t="shared" si="163"/>
        <v>38275</v>
      </c>
      <c r="BH768" s="1">
        <f t="shared" si="167"/>
        <v>326.52300000000014</v>
      </c>
      <c r="BI768" s="1">
        <f t="shared" si="168"/>
        <v>1585.0810000000001</v>
      </c>
      <c r="BJ768" s="1">
        <f t="shared" si="169"/>
        <v>2300.081</v>
      </c>
      <c r="CL768" s="1">
        <f t="shared" si="161"/>
        <v>76500</v>
      </c>
    </row>
    <row r="769" spans="43:90" ht="15">
      <c r="AQ769" s="1">
        <f t="shared" si="162"/>
        <v>38325</v>
      </c>
      <c r="AR769" s="1">
        <f t="shared" si="164"/>
        <v>1227.795</v>
      </c>
      <c r="AS769" s="1">
        <f t="shared" si="165"/>
        <v>2772.865</v>
      </c>
      <c r="AT769" s="1">
        <f t="shared" si="166"/>
        <v>3487.865</v>
      </c>
      <c r="BG769" s="1">
        <f t="shared" si="163"/>
        <v>38325</v>
      </c>
      <c r="BH769" s="1">
        <f t="shared" si="167"/>
        <v>318.5329999999999</v>
      </c>
      <c r="BI769" s="1">
        <f t="shared" si="168"/>
        <v>1574.5509999999995</v>
      </c>
      <c r="BJ769" s="1">
        <f t="shared" si="169"/>
        <v>2289.5509999999995</v>
      </c>
      <c r="CL769" s="1">
        <f t="shared" si="161"/>
        <v>76600</v>
      </c>
    </row>
    <row r="770" spans="43:90" ht="15">
      <c r="AQ770" s="1">
        <f t="shared" si="162"/>
        <v>38375</v>
      </c>
      <c r="AR770" s="1">
        <f t="shared" si="164"/>
        <v>1219.8049999999998</v>
      </c>
      <c r="AS770" s="1">
        <f t="shared" si="165"/>
        <v>2762.335</v>
      </c>
      <c r="AT770" s="1">
        <f t="shared" si="166"/>
        <v>3477.335</v>
      </c>
      <c r="BG770" s="1">
        <f t="shared" si="163"/>
        <v>38375</v>
      </c>
      <c r="BH770" s="1">
        <f t="shared" si="167"/>
        <v>310.5430000000001</v>
      </c>
      <c r="BI770" s="1">
        <f t="shared" si="168"/>
        <v>1564.0209999999997</v>
      </c>
      <c r="BJ770" s="1">
        <f t="shared" si="169"/>
        <v>2279.0209999999997</v>
      </c>
      <c r="CL770" s="1">
        <f t="shared" si="161"/>
        <v>76700</v>
      </c>
    </row>
    <row r="771" spans="43:90" ht="15">
      <c r="AQ771" s="1">
        <f t="shared" si="162"/>
        <v>38425</v>
      </c>
      <c r="AR771" s="1">
        <f t="shared" si="164"/>
        <v>1211.815</v>
      </c>
      <c r="AS771" s="1">
        <f t="shared" si="165"/>
        <v>2751.805</v>
      </c>
      <c r="AT771" s="1">
        <f t="shared" si="166"/>
        <v>3466.805</v>
      </c>
      <c r="BG771" s="1">
        <f t="shared" si="163"/>
        <v>38425</v>
      </c>
      <c r="BH771" s="1">
        <f t="shared" si="167"/>
        <v>302.5529999999999</v>
      </c>
      <c r="BI771" s="1">
        <f t="shared" si="168"/>
        <v>1553.491</v>
      </c>
      <c r="BJ771" s="1">
        <f t="shared" si="169"/>
        <v>2268.491</v>
      </c>
      <c r="CL771" s="1">
        <f t="shared" si="161"/>
        <v>76800</v>
      </c>
    </row>
    <row r="772" spans="43:90" ht="15">
      <c r="AQ772" s="1">
        <f t="shared" si="162"/>
        <v>38475</v>
      </c>
      <c r="AR772" s="1">
        <f t="shared" si="164"/>
        <v>1203.8249999999998</v>
      </c>
      <c r="AS772" s="1">
        <f t="shared" si="165"/>
        <v>2741.275</v>
      </c>
      <c r="AT772" s="1">
        <f t="shared" si="166"/>
        <v>3456.275</v>
      </c>
      <c r="BG772" s="1">
        <f t="shared" si="163"/>
        <v>38475</v>
      </c>
      <c r="BH772" s="1">
        <f t="shared" si="167"/>
        <v>294.5630000000001</v>
      </c>
      <c r="BI772" s="1">
        <f t="shared" si="168"/>
        <v>1542.9610000000002</v>
      </c>
      <c r="BJ772" s="1">
        <f t="shared" si="169"/>
        <v>2257.9610000000002</v>
      </c>
      <c r="CL772" s="1">
        <f t="shared" si="161"/>
        <v>76900</v>
      </c>
    </row>
    <row r="773" spans="43:90" ht="15">
      <c r="AQ773" s="1">
        <f t="shared" si="162"/>
        <v>38525</v>
      </c>
      <c r="AR773" s="1">
        <f t="shared" si="164"/>
        <v>1195.835</v>
      </c>
      <c r="AS773" s="1">
        <f t="shared" si="165"/>
        <v>2730.745</v>
      </c>
      <c r="AT773" s="1">
        <f t="shared" si="166"/>
        <v>3445.745</v>
      </c>
      <c r="BG773" s="1">
        <f t="shared" si="163"/>
        <v>38525</v>
      </c>
      <c r="BH773" s="1">
        <f t="shared" si="167"/>
        <v>286.57299999999987</v>
      </c>
      <c r="BI773" s="1">
        <f t="shared" si="168"/>
        <v>1532.4309999999996</v>
      </c>
      <c r="BJ773" s="1">
        <f t="shared" si="169"/>
        <v>2247.4309999999996</v>
      </c>
      <c r="CL773" s="1">
        <f aca="true" t="shared" si="170" ref="CL773:CL836">CL772+100</f>
        <v>77000</v>
      </c>
    </row>
    <row r="774" spans="43:90" ht="15">
      <c r="AQ774" s="1">
        <f t="shared" si="162"/>
        <v>38575</v>
      </c>
      <c r="AR774" s="1">
        <f t="shared" si="164"/>
        <v>1187.8450000000003</v>
      </c>
      <c r="AS774" s="1">
        <f t="shared" si="165"/>
        <v>2720.2149999999997</v>
      </c>
      <c r="AT774" s="1">
        <f t="shared" si="166"/>
        <v>3435.2149999999997</v>
      </c>
      <c r="BG774" s="1">
        <f t="shared" si="163"/>
        <v>38575</v>
      </c>
      <c r="BH774" s="1">
        <f t="shared" si="167"/>
        <v>278.5830000000001</v>
      </c>
      <c r="BI774" s="1">
        <f t="shared" si="168"/>
        <v>1521.9009999999998</v>
      </c>
      <c r="BJ774" s="1">
        <f t="shared" si="169"/>
        <v>2236.901</v>
      </c>
      <c r="CL774" s="1">
        <f t="shared" si="170"/>
        <v>77100</v>
      </c>
    </row>
    <row r="775" spans="43:90" ht="15">
      <c r="AQ775" s="1">
        <f t="shared" si="162"/>
        <v>38625</v>
      </c>
      <c r="AR775" s="1">
        <f t="shared" si="164"/>
        <v>1179.855</v>
      </c>
      <c r="AS775" s="1">
        <f t="shared" si="165"/>
        <v>2709.685</v>
      </c>
      <c r="AT775" s="1">
        <f t="shared" si="166"/>
        <v>3424.685</v>
      </c>
      <c r="BG775" s="1">
        <f t="shared" si="163"/>
        <v>38625</v>
      </c>
      <c r="BH775" s="1">
        <f t="shared" si="167"/>
        <v>270.59299999999985</v>
      </c>
      <c r="BI775" s="1">
        <f t="shared" si="168"/>
        <v>1511.371</v>
      </c>
      <c r="BJ775" s="1">
        <f t="shared" si="169"/>
        <v>2226.371</v>
      </c>
      <c r="CL775" s="1">
        <f t="shared" si="170"/>
        <v>77200</v>
      </c>
    </row>
    <row r="776" spans="43:90" ht="15">
      <c r="AQ776" s="1">
        <f t="shared" si="162"/>
        <v>38675</v>
      </c>
      <c r="AR776" s="1">
        <f t="shared" si="164"/>
        <v>1171.8650000000002</v>
      </c>
      <c r="AS776" s="1">
        <f t="shared" si="165"/>
        <v>2699.1549999999997</v>
      </c>
      <c r="AT776" s="1">
        <f t="shared" si="166"/>
        <v>3414.1549999999997</v>
      </c>
      <c r="BG776" s="1">
        <f t="shared" si="163"/>
        <v>38675</v>
      </c>
      <c r="BH776" s="1">
        <f t="shared" si="167"/>
        <v>262.60300000000007</v>
      </c>
      <c r="BI776" s="1">
        <f t="shared" si="168"/>
        <v>1500.8409999999994</v>
      </c>
      <c r="BJ776" s="1">
        <f t="shared" si="169"/>
        <v>2215.8409999999994</v>
      </c>
      <c r="CL776" s="1">
        <f t="shared" si="170"/>
        <v>77300</v>
      </c>
    </row>
    <row r="777" spans="43:90" ht="15">
      <c r="AQ777" s="1">
        <f t="shared" si="162"/>
        <v>38725</v>
      </c>
      <c r="AR777" s="1">
        <f t="shared" si="164"/>
        <v>1163.875</v>
      </c>
      <c r="AS777" s="1">
        <f t="shared" si="165"/>
        <v>2688.625</v>
      </c>
      <c r="AT777" s="1">
        <f t="shared" si="166"/>
        <v>3403.625</v>
      </c>
      <c r="BG777" s="1">
        <f t="shared" si="163"/>
        <v>38725</v>
      </c>
      <c r="BH777" s="1">
        <f t="shared" si="167"/>
        <v>254.61299999999983</v>
      </c>
      <c r="BI777" s="1">
        <f t="shared" si="168"/>
        <v>1490.3109999999997</v>
      </c>
      <c r="BJ777" s="1">
        <f t="shared" si="169"/>
        <v>2205.3109999999997</v>
      </c>
      <c r="CL777" s="1">
        <f t="shared" si="170"/>
        <v>77400</v>
      </c>
    </row>
    <row r="778" spans="43:90" ht="15">
      <c r="AQ778" s="1">
        <f t="shared" si="162"/>
        <v>38775</v>
      </c>
      <c r="AR778" s="1">
        <f t="shared" si="164"/>
        <v>1155.8850000000002</v>
      </c>
      <c r="AS778" s="1">
        <f t="shared" si="165"/>
        <v>2678.095</v>
      </c>
      <c r="AT778" s="1">
        <f t="shared" si="166"/>
        <v>3393.095</v>
      </c>
      <c r="BG778" s="1">
        <f t="shared" si="163"/>
        <v>38775</v>
      </c>
      <c r="BH778" s="1">
        <f t="shared" si="167"/>
        <v>246.62300000000005</v>
      </c>
      <c r="BI778" s="1">
        <f t="shared" si="168"/>
        <v>1479.781</v>
      </c>
      <c r="BJ778" s="1">
        <f t="shared" si="169"/>
        <v>2194.781</v>
      </c>
      <c r="CL778" s="1">
        <f t="shared" si="170"/>
        <v>77500</v>
      </c>
    </row>
    <row r="779" spans="43:90" ht="15">
      <c r="AQ779" s="1">
        <f t="shared" si="162"/>
        <v>38825</v>
      </c>
      <c r="AR779" s="1">
        <f t="shared" si="164"/>
        <v>1147.895</v>
      </c>
      <c r="AS779" s="1">
        <f t="shared" si="165"/>
        <v>2667.565</v>
      </c>
      <c r="AT779" s="1">
        <f t="shared" si="166"/>
        <v>3382.565</v>
      </c>
      <c r="BG779" s="1">
        <f t="shared" si="163"/>
        <v>38825</v>
      </c>
      <c r="BH779" s="1">
        <f t="shared" si="167"/>
        <v>238.63300000000027</v>
      </c>
      <c r="BI779" s="1">
        <f t="shared" si="168"/>
        <v>1469.2510000000002</v>
      </c>
      <c r="BJ779" s="1">
        <f t="shared" si="169"/>
        <v>2184.251</v>
      </c>
      <c r="CL779" s="1">
        <f t="shared" si="170"/>
        <v>77600</v>
      </c>
    </row>
    <row r="780" spans="43:90" ht="15">
      <c r="AQ780" s="1">
        <f t="shared" si="162"/>
        <v>38875</v>
      </c>
      <c r="AR780" s="1">
        <f t="shared" si="164"/>
        <v>1139.9050000000002</v>
      </c>
      <c r="AS780" s="1">
        <f t="shared" si="165"/>
        <v>2657.035</v>
      </c>
      <c r="AT780" s="1">
        <f t="shared" si="166"/>
        <v>3372.035</v>
      </c>
      <c r="BG780" s="1">
        <f t="shared" si="163"/>
        <v>38875</v>
      </c>
      <c r="BH780" s="1">
        <f t="shared" si="167"/>
        <v>230.64300000000003</v>
      </c>
      <c r="BI780" s="1">
        <f t="shared" si="168"/>
        <v>1458.7209999999995</v>
      </c>
      <c r="BJ780" s="1">
        <f t="shared" si="169"/>
        <v>2173.7209999999995</v>
      </c>
      <c r="CL780" s="1">
        <f t="shared" si="170"/>
        <v>77700</v>
      </c>
    </row>
    <row r="781" spans="43:90" ht="15">
      <c r="AQ781" s="1">
        <f t="shared" si="162"/>
        <v>38925</v>
      </c>
      <c r="AR781" s="1">
        <f t="shared" si="164"/>
        <v>1131.915</v>
      </c>
      <c r="AS781" s="1">
        <f t="shared" si="165"/>
        <v>2646.5049999999997</v>
      </c>
      <c r="AT781" s="1">
        <f t="shared" si="166"/>
        <v>3361.5049999999997</v>
      </c>
      <c r="BG781" s="1">
        <f t="shared" si="163"/>
        <v>38925</v>
      </c>
      <c r="BH781" s="1">
        <f t="shared" si="167"/>
        <v>222.65300000000025</v>
      </c>
      <c r="BI781" s="1">
        <f t="shared" si="168"/>
        <v>1448.1909999999998</v>
      </c>
      <c r="BJ781" s="1">
        <f t="shared" si="169"/>
        <v>2163.191</v>
      </c>
      <c r="CL781" s="1">
        <f t="shared" si="170"/>
        <v>77800</v>
      </c>
    </row>
    <row r="782" spans="43:90" ht="15">
      <c r="AQ782" s="1">
        <f t="shared" si="162"/>
        <v>38975</v>
      </c>
      <c r="AR782" s="1">
        <f t="shared" si="164"/>
        <v>1123.9250000000002</v>
      </c>
      <c r="AS782" s="1">
        <f t="shared" si="165"/>
        <v>2635.975</v>
      </c>
      <c r="AT782" s="1">
        <f t="shared" si="166"/>
        <v>3350.975</v>
      </c>
      <c r="BG782" s="1">
        <f t="shared" si="163"/>
        <v>38975</v>
      </c>
      <c r="BH782" s="1">
        <f t="shared" si="167"/>
        <v>214.663</v>
      </c>
      <c r="BI782" s="1">
        <f t="shared" si="168"/>
        <v>1437.661</v>
      </c>
      <c r="BJ782" s="1">
        <f t="shared" si="169"/>
        <v>2152.661</v>
      </c>
      <c r="CL782" s="1">
        <f t="shared" si="170"/>
        <v>77900</v>
      </c>
    </row>
    <row r="783" spans="43:90" ht="15">
      <c r="AQ783" s="1">
        <f t="shared" si="162"/>
        <v>39025</v>
      </c>
      <c r="AR783" s="1">
        <f t="shared" si="164"/>
        <v>1115.935</v>
      </c>
      <c r="AS783" s="1">
        <f t="shared" si="165"/>
        <v>2625.4449999999997</v>
      </c>
      <c r="AT783" s="1">
        <f t="shared" si="166"/>
        <v>3340.4449999999997</v>
      </c>
      <c r="BG783" s="1">
        <f t="shared" si="163"/>
        <v>39025</v>
      </c>
      <c r="BH783" s="1">
        <f t="shared" si="167"/>
        <v>206.67300000000023</v>
      </c>
      <c r="BI783" s="1">
        <f t="shared" si="168"/>
        <v>1427.1309999999994</v>
      </c>
      <c r="BJ783" s="1">
        <f t="shared" si="169"/>
        <v>2142.1309999999994</v>
      </c>
      <c r="CL783" s="1">
        <f t="shared" si="170"/>
        <v>78000</v>
      </c>
    </row>
    <row r="784" spans="43:90" ht="15">
      <c r="AQ784" s="1">
        <f t="shared" si="162"/>
        <v>39075</v>
      </c>
      <c r="AR784" s="1">
        <f t="shared" si="164"/>
        <v>1107.9450000000002</v>
      </c>
      <c r="AS784" s="1">
        <f t="shared" si="165"/>
        <v>2614.915</v>
      </c>
      <c r="AT784" s="1">
        <f t="shared" si="166"/>
        <v>3329.915</v>
      </c>
      <c r="BG784" s="1">
        <f t="shared" si="163"/>
        <v>39075</v>
      </c>
      <c r="BH784" s="1">
        <f t="shared" si="167"/>
        <v>198.683</v>
      </c>
      <c r="BI784" s="1">
        <f t="shared" si="168"/>
        <v>1416.6009999999997</v>
      </c>
      <c r="BJ784" s="1">
        <f t="shared" si="169"/>
        <v>2131.6009999999997</v>
      </c>
      <c r="CL784" s="1">
        <f t="shared" si="170"/>
        <v>78100</v>
      </c>
    </row>
    <row r="785" spans="43:90" ht="15">
      <c r="AQ785" s="1">
        <f t="shared" si="162"/>
        <v>39125</v>
      </c>
      <c r="AR785" s="1">
        <f t="shared" si="164"/>
        <v>1099.955</v>
      </c>
      <c r="AS785" s="1">
        <f t="shared" si="165"/>
        <v>2604.3849999999998</v>
      </c>
      <c r="AT785" s="1">
        <f t="shared" si="166"/>
        <v>3319.3849999999998</v>
      </c>
      <c r="BG785" s="1">
        <f t="shared" si="163"/>
        <v>39125</v>
      </c>
      <c r="BH785" s="1">
        <f t="shared" si="167"/>
        <v>190.6930000000002</v>
      </c>
      <c r="BI785" s="1">
        <f t="shared" si="168"/>
        <v>1406.071</v>
      </c>
      <c r="BJ785" s="1">
        <f t="shared" si="169"/>
        <v>2121.071</v>
      </c>
      <c r="CL785" s="1">
        <f t="shared" si="170"/>
        <v>78200</v>
      </c>
    </row>
    <row r="786" spans="43:90" ht="15">
      <c r="AQ786" s="1">
        <f t="shared" si="162"/>
        <v>39175</v>
      </c>
      <c r="AR786" s="1">
        <f t="shared" si="164"/>
        <v>1091.9650000000001</v>
      </c>
      <c r="AS786" s="1">
        <f t="shared" si="165"/>
        <v>2593.855</v>
      </c>
      <c r="AT786" s="1">
        <f t="shared" si="166"/>
        <v>3308.855</v>
      </c>
      <c r="BG786" s="1">
        <f t="shared" si="163"/>
        <v>39175</v>
      </c>
      <c r="BH786" s="1">
        <f t="shared" si="167"/>
        <v>182.70299999999997</v>
      </c>
      <c r="BI786" s="1">
        <f t="shared" si="168"/>
        <v>1395.5410000000002</v>
      </c>
      <c r="BJ786" s="1">
        <f t="shared" si="169"/>
        <v>2110.541</v>
      </c>
      <c r="CL786" s="1">
        <f t="shared" si="170"/>
        <v>78300</v>
      </c>
    </row>
    <row r="787" spans="43:90" ht="15">
      <c r="AQ787" s="1">
        <f t="shared" si="162"/>
        <v>39225</v>
      </c>
      <c r="AR787" s="1">
        <f t="shared" si="164"/>
        <v>1083.975</v>
      </c>
      <c r="AS787" s="1">
        <f t="shared" si="165"/>
        <v>2583.325</v>
      </c>
      <c r="AT787" s="1">
        <f t="shared" si="166"/>
        <v>3298.325</v>
      </c>
      <c r="BG787" s="1">
        <f t="shared" si="163"/>
        <v>39225</v>
      </c>
      <c r="BH787" s="1">
        <f t="shared" si="167"/>
        <v>174.7130000000002</v>
      </c>
      <c r="BI787" s="1">
        <f t="shared" si="168"/>
        <v>1385.0109999999995</v>
      </c>
      <c r="BJ787" s="1">
        <f t="shared" si="169"/>
        <v>2100.0109999999995</v>
      </c>
      <c r="CL787" s="1">
        <f t="shared" si="170"/>
        <v>78400</v>
      </c>
    </row>
    <row r="788" spans="43:90" ht="15">
      <c r="AQ788" s="1">
        <f t="shared" si="162"/>
        <v>39275</v>
      </c>
      <c r="AR788" s="1">
        <f t="shared" si="164"/>
        <v>1075.9850000000001</v>
      </c>
      <c r="AS788" s="1">
        <f t="shared" si="165"/>
        <v>2572.795</v>
      </c>
      <c r="AT788" s="1">
        <f t="shared" si="166"/>
        <v>3287.795</v>
      </c>
      <c r="BG788" s="1">
        <f t="shared" si="163"/>
        <v>39275</v>
      </c>
      <c r="BH788" s="1">
        <f t="shared" si="167"/>
        <v>166.72299999999996</v>
      </c>
      <c r="BI788" s="1">
        <f t="shared" si="168"/>
        <v>1374.4809999999998</v>
      </c>
      <c r="BJ788" s="1">
        <f t="shared" si="169"/>
        <v>2089.4809999999998</v>
      </c>
      <c r="CL788" s="1">
        <f t="shared" si="170"/>
        <v>78500</v>
      </c>
    </row>
    <row r="789" spans="43:90" ht="15">
      <c r="AQ789" s="1">
        <f t="shared" si="162"/>
        <v>39325</v>
      </c>
      <c r="AR789" s="1">
        <f t="shared" si="164"/>
        <v>1067.995</v>
      </c>
      <c r="AS789" s="1">
        <f t="shared" si="165"/>
        <v>2562.265</v>
      </c>
      <c r="AT789" s="1">
        <f t="shared" si="166"/>
        <v>3277.265</v>
      </c>
      <c r="BG789" s="1">
        <f t="shared" si="163"/>
        <v>39325</v>
      </c>
      <c r="BH789" s="1">
        <f t="shared" si="167"/>
        <v>158.73300000000017</v>
      </c>
      <c r="BI789" s="1">
        <f t="shared" si="168"/>
        <v>1363.951</v>
      </c>
      <c r="BJ789" s="1">
        <f t="shared" si="169"/>
        <v>2078.951</v>
      </c>
      <c r="CL789" s="1">
        <f t="shared" si="170"/>
        <v>78600</v>
      </c>
    </row>
    <row r="790" spans="43:90" ht="15">
      <c r="AQ790" s="1">
        <f t="shared" si="162"/>
        <v>39375</v>
      </c>
      <c r="AR790" s="1">
        <f t="shared" si="164"/>
        <v>1060.005</v>
      </c>
      <c r="AS790" s="1">
        <f t="shared" si="165"/>
        <v>2551.7349999999997</v>
      </c>
      <c r="AT790" s="1">
        <f t="shared" si="166"/>
        <v>3266.7349999999997</v>
      </c>
      <c r="BG790" s="1">
        <f t="shared" si="163"/>
        <v>39375</v>
      </c>
      <c r="BH790" s="1">
        <f t="shared" si="167"/>
        <v>150.74299999999994</v>
      </c>
      <c r="BI790" s="1">
        <f t="shared" si="168"/>
        <v>1353.4209999999994</v>
      </c>
      <c r="BJ790" s="1">
        <f t="shared" si="169"/>
        <v>2068.4209999999994</v>
      </c>
      <c r="CL790" s="1">
        <f t="shared" si="170"/>
        <v>78700</v>
      </c>
    </row>
    <row r="791" spans="43:90" ht="15">
      <c r="AQ791" s="1">
        <f t="shared" si="162"/>
        <v>39425</v>
      </c>
      <c r="AR791" s="1">
        <f t="shared" si="164"/>
        <v>1052.0149999999999</v>
      </c>
      <c r="AS791" s="1">
        <f t="shared" si="165"/>
        <v>2541.205</v>
      </c>
      <c r="AT791" s="1">
        <f t="shared" si="166"/>
        <v>3256.205</v>
      </c>
      <c r="BG791" s="1">
        <f t="shared" si="163"/>
        <v>39425</v>
      </c>
      <c r="BH791" s="1">
        <f t="shared" si="167"/>
        <v>142.75300000000016</v>
      </c>
      <c r="BI791" s="1">
        <f t="shared" si="168"/>
        <v>1342.8909999999996</v>
      </c>
      <c r="BJ791" s="1">
        <f t="shared" si="169"/>
        <v>2057.8909999999996</v>
      </c>
      <c r="CL791" s="1">
        <f t="shared" si="170"/>
        <v>78800</v>
      </c>
    </row>
    <row r="792" spans="43:90" ht="15">
      <c r="AQ792" s="1">
        <f t="shared" si="162"/>
        <v>39475</v>
      </c>
      <c r="AR792" s="1">
        <f t="shared" si="164"/>
        <v>1044.025</v>
      </c>
      <c r="AS792" s="1">
        <f t="shared" si="165"/>
        <v>2530.6749999999997</v>
      </c>
      <c r="AT792" s="1">
        <f t="shared" si="166"/>
        <v>3245.6749999999997</v>
      </c>
      <c r="BG792" s="1">
        <f t="shared" si="163"/>
        <v>39475</v>
      </c>
      <c r="BH792" s="1">
        <f t="shared" si="167"/>
        <v>134.76299999999992</v>
      </c>
      <c r="BI792" s="1">
        <f t="shared" si="168"/>
        <v>1332.3609999999999</v>
      </c>
      <c r="BJ792" s="1">
        <f t="shared" si="169"/>
        <v>2047.3609999999999</v>
      </c>
      <c r="CL792" s="1">
        <f t="shared" si="170"/>
        <v>78900</v>
      </c>
    </row>
    <row r="793" spans="43:90" ht="15">
      <c r="AQ793" s="1">
        <f t="shared" si="162"/>
        <v>39525</v>
      </c>
      <c r="AR793" s="1">
        <f t="shared" si="164"/>
        <v>1036.0349999999999</v>
      </c>
      <c r="AS793" s="1">
        <f t="shared" si="165"/>
        <v>2520.145</v>
      </c>
      <c r="AT793" s="1">
        <f t="shared" si="166"/>
        <v>3235.145</v>
      </c>
      <c r="BG793" s="1">
        <f t="shared" si="163"/>
        <v>39525</v>
      </c>
      <c r="BH793" s="1">
        <f t="shared" si="167"/>
        <v>126.77300000000014</v>
      </c>
      <c r="BI793" s="1">
        <f t="shared" si="168"/>
        <v>1321.8310000000001</v>
      </c>
      <c r="BJ793" s="1">
        <f t="shared" si="169"/>
        <v>2036.8310000000001</v>
      </c>
      <c r="CL793" s="1">
        <f t="shared" si="170"/>
        <v>79000</v>
      </c>
    </row>
    <row r="794" spans="43:90" ht="15">
      <c r="AQ794" s="1">
        <f t="shared" si="162"/>
        <v>39575</v>
      </c>
      <c r="AR794" s="1">
        <f t="shared" si="164"/>
        <v>1028.045</v>
      </c>
      <c r="AS794" s="1">
        <f t="shared" si="165"/>
        <v>2509.615</v>
      </c>
      <c r="AT794" s="1">
        <f t="shared" si="166"/>
        <v>3224.615</v>
      </c>
      <c r="BG794" s="1">
        <f t="shared" si="163"/>
        <v>39575</v>
      </c>
      <c r="BH794" s="1">
        <f t="shared" si="167"/>
        <v>118.7829999999999</v>
      </c>
      <c r="BI794" s="1">
        <f t="shared" si="168"/>
        <v>1311.3009999999995</v>
      </c>
      <c r="BJ794" s="1">
        <f t="shared" si="169"/>
        <v>2026.3009999999995</v>
      </c>
      <c r="CL794" s="1">
        <f t="shared" si="170"/>
        <v>79100</v>
      </c>
    </row>
    <row r="795" spans="43:90" ht="15">
      <c r="AQ795" s="1">
        <f t="shared" si="162"/>
        <v>39625</v>
      </c>
      <c r="AR795" s="1">
        <f t="shared" si="164"/>
        <v>1020.0549999999998</v>
      </c>
      <c r="AS795" s="1">
        <f t="shared" si="165"/>
        <v>2499.085</v>
      </c>
      <c r="AT795" s="1">
        <f t="shared" si="166"/>
        <v>3214.085</v>
      </c>
      <c r="BG795" s="1">
        <f t="shared" si="163"/>
        <v>39625</v>
      </c>
      <c r="BH795" s="1">
        <f t="shared" si="167"/>
        <v>110.79300000000012</v>
      </c>
      <c r="BI795" s="1">
        <f t="shared" si="168"/>
        <v>1300.7709999999997</v>
      </c>
      <c r="BJ795" s="1">
        <f t="shared" si="169"/>
        <v>2015.7709999999997</v>
      </c>
      <c r="CL795" s="1">
        <f t="shared" si="170"/>
        <v>79200</v>
      </c>
    </row>
    <row r="796" spans="43:90" ht="15">
      <c r="AQ796" s="1">
        <f t="shared" si="162"/>
        <v>39675</v>
      </c>
      <c r="AR796" s="1">
        <f t="shared" si="164"/>
        <v>1012.065</v>
      </c>
      <c r="AS796" s="1">
        <f t="shared" si="165"/>
        <v>2488.555</v>
      </c>
      <c r="AT796" s="1">
        <f t="shared" si="166"/>
        <v>3203.555</v>
      </c>
      <c r="BG796" s="1">
        <f t="shared" si="163"/>
        <v>39675</v>
      </c>
      <c r="BH796" s="1">
        <f t="shared" si="167"/>
        <v>102.80299999999988</v>
      </c>
      <c r="BI796" s="1">
        <f t="shared" si="168"/>
        <v>1290.241</v>
      </c>
      <c r="BJ796" s="1">
        <f t="shared" si="169"/>
        <v>2005.241</v>
      </c>
      <c r="CL796" s="1">
        <f t="shared" si="170"/>
        <v>79300</v>
      </c>
    </row>
    <row r="797" spans="43:90" ht="15">
      <c r="AQ797" s="1">
        <f t="shared" si="162"/>
        <v>39725</v>
      </c>
      <c r="AR797" s="1">
        <f t="shared" si="164"/>
        <v>1004.0749999999998</v>
      </c>
      <c r="AS797" s="1">
        <f t="shared" si="165"/>
        <v>2478.0249999999996</v>
      </c>
      <c r="AT797" s="1">
        <f t="shared" si="166"/>
        <v>3193.0249999999996</v>
      </c>
      <c r="BG797" s="1">
        <f t="shared" si="163"/>
        <v>39725</v>
      </c>
      <c r="BH797" s="1">
        <f t="shared" si="167"/>
        <v>94.8130000000001</v>
      </c>
      <c r="BI797" s="1">
        <f t="shared" si="168"/>
        <v>1279.7110000000002</v>
      </c>
      <c r="BJ797" s="1">
        <f t="shared" si="169"/>
        <v>1994.7110000000002</v>
      </c>
      <c r="CL797" s="1">
        <f t="shared" si="170"/>
        <v>79400</v>
      </c>
    </row>
    <row r="798" spans="43:90" ht="15">
      <c r="AQ798" s="1">
        <f t="shared" si="162"/>
        <v>39775</v>
      </c>
      <c r="AR798" s="1">
        <f t="shared" si="164"/>
        <v>996.085</v>
      </c>
      <c r="AS798" s="1">
        <f t="shared" si="165"/>
        <v>2467.495</v>
      </c>
      <c r="AT798" s="1">
        <f t="shared" si="166"/>
        <v>3182.495</v>
      </c>
      <c r="BG798" s="1">
        <f t="shared" si="163"/>
        <v>39775</v>
      </c>
      <c r="BH798" s="1">
        <f t="shared" si="167"/>
        <v>86.82299999999987</v>
      </c>
      <c r="BI798" s="1">
        <f t="shared" si="168"/>
        <v>1269.1809999999996</v>
      </c>
      <c r="BJ798" s="1">
        <f t="shared" si="169"/>
        <v>1984.1809999999996</v>
      </c>
      <c r="CL798" s="1">
        <f t="shared" si="170"/>
        <v>79500</v>
      </c>
    </row>
    <row r="799" spans="43:90" ht="15">
      <c r="AQ799" s="1">
        <f t="shared" si="162"/>
        <v>39825</v>
      </c>
      <c r="AR799" s="1">
        <f t="shared" si="164"/>
        <v>988.0950000000003</v>
      </c>
      <c r="AS799" s="1">
        <f t="shared" si="165"/>
        <v>2456.9649999999997</v>
      </c>
      <c r="AT799" s="1">
        <f t="shared" si="166"/>
        <v>3171.9649999999997</v>
      </c>
      <c r="BG799" s="1">
        <f t="shared" si="163"/>
        <v>39825</v>
      </c>
      <c r="BH799" s="1">
        <f t="shared" si="167"/>
        <v>78.83300000000008</v>
      </c>
      <c r="BI799" s="1">
        <f t="shared" si="168"/>
        <v>1258.6509999999998</v>
      </c>
      <c r="BJ799" s="1">
        <f t="shared" si="169"/>
        <v>1973.6509999999998</v>
      </c>
      <c r="CL799" s="1">
        <f t="shared" si="170"/>
        <v>79600</v>
      </c>
    </row>
    <row r="800" spans="43:90" ht="15">
      <c r="AQ800" s="1">
        <f t="shared" si="162"/>
        <v>39875</v>
      </c>
      <c r="AR800" s="1">
        <f t="shared" si="164"/>
        <v>980.105</v>
      </c>
      <c r="AS800" s="1">
        <f t="shared" si="165"/>
        <v>2446.435</v>
      </c>
      <c r="AT800" s="1">
        <f t="shared" si="166"/>
        <v>3161.435</v>
      </c>
      <c r="BG800" s="1">
        <f t="shared" si="163"/>
        <v>39875</v>
      </c>
      <c r="BH800" s="1">
        <f t="shared" si="167"/>
        <v>70.84299999999985</v>
      </c>
      <c r="BI800" s="1">
        <f t="shared" si="168"/>
        <v>1248.121</v>
      </c>
      <c r="BJ800" s="1">
        <f t="shared" si="169"/>
        <v>1963.121</v>
      </c>
      <c r="CL800" s="1">
        <f t="shared" si="170"/>
        <v>79700</v>
      </c>
    </row>
    <row r="801" spans="43:90" ht="15">
      <c r="AQ801" s="1">
        <f t="shared" si="162"/>
        <v>39925</v>
      </c>
      <c r="AR801" s="1">
        <f t="shared" si="164"/>
        <v>972.1150000000002</v>
      </c>
      <c r="AS801" s="1">
        <f t="shared" si="165"/>
        <v>2435.9049999999997</v>
      </c>
      <c r="AT801" s="1">
        <f t="shared" si="166"/>
        <v>3150.9049999999997</v>
      </c>
      <c r="BG801" s="1">
        <f t="shared" si="163"/>
        <v>39925</v>
      </c>
      <c r="BH801" s="1">
        <f t="shared" si="167"/>
        <v>62.853000000000065</v>
      </c>
      <c r="BI801" s="1">
        <f t="shared" si="168"/>
        <v>1237.5909999999994</v>
      </c>
      <c r="BJ801" s="1">
        <f t="shared" si="169"/>
        <v>1952.5909999999994</v>
      </c>
      <c r="CL801" s="1">
        <f t="shared" si="170"/>
        <v>79800</v>
      </c>
    </row>
    <row r="802" spans="43:90" ht="15">
      <c r="AQ802" s="1">
        <f t="shared" si="162"/>
        <v>39975</v>
      </c>
      <c r="AR802" s="1">
        <f t="shared" si="164"/>
        <v>964.125</v>
      </c>
      <c r="AS802" s="1">
        <f t="shared" si="165"/>
        <v>2425.375</v>
      </c>
      <c r="AT802" s="1">
        <f t="shared" si="166"/>
        <v>3140.375</v>
      </c>
      <c r="BG802" s="1">
        <f t="shared" si="163"/>
        <v>39975</v>
      </c>
      <c r="BH802" s="1">
        <f t="shared" si="167"/>
        <v>54.86299999999983</v>
      </c>
      <c r="BI802" s="1">
        <f t="shared" si="168"/>
        <v>1227.0609999999997</v>
      </c>
      <c r="BJ802" s="1">
        <f t="shared" si="169"/>
        <v>1942.0609999999997</v>
      </c>
      <c r="CL802" s="1">
        <f t="shared" si="170"/>
        <v>79900</v>
      </c>
    </row>
    <row r="803" spans="43:90" ht="15">
      <c r="AQ803" s="1">
        <f t="shared" si="162"/>
        <v>40025</v>
      </c>
      <c r="AR803" s="1">
        <f t="shared" si="164"/>
        <v>956.1350000000002</v>
      </c>
      <c r="AS803" s="1">
        <f t="shared" si="165"/>
        <v>2414.845</v>
      </c>
      <c r="AT803" s="1">
        <f t="shared" si="166"/>
        <v>3129.845</v>
      </c>
      <c r="BG803" s="1">
        <f t="shared" si="163"/>
        <v>40025</v>
      </c>
      <c r="BH803" s="1">
        <f t="shared" si="167"/>
        <v>46.87300000000005</v>
      </c>
      <c r="BI803" s="1">
        <f t="shared" si="168"/>
        <v>1216.531</v>
      </c>
      <c r="BJ803" s="1">
        <f t="shared" si="169"/>
        <v>1931.531</v>
      </c>
      <c r="CL803" s="1">
        <f t="shared" si="170"/>
        <v>80000</v>
      </c>
    </row>
    <row r="804" spans="43:90" ht="15">
      <c r="AQ804" s="1">
        <f t="shared" si="162"/>
        <v>40075</v>
      </c>
      <c r="AR804" s="1">
        <f t="shared" si="164"/>
        <v>948.145</v>
      </c>
      <c r="AS804" s="1">
        <f t="shared" si="165"/>
        <v>2404.315</v>
      </c>
      <c r="AT804" s="1">
        <f t="shared" si="166"/>
        <v>3119.315</v>
      </c>
      <c r="BG804" s="1">
        <f t="shared" si="163"/>
        <v>40075</v>
      </c>
      <c r="BH804" s="1">
        <f t="shared" si="167"/>
        <v>38.883000000000266</v>
      </c>
      <c r="BI804" s="1">
        <f t="shared" si="168"/>
        <v>1206.0010000000002</v>
      </c>
      <c r="BJ804" s="1">
        <f t="shared" si="169"/>
        <v>1921.0010000000002</v>
      </c>
      <c r="CL804" s="1">
        <f t="shared" si="170"/>
        <v>80100</v>
      </c>
    </row>
    <row r="805" spans="43:90" ht="15">
      <c r="AQ805" s="1">
        <f t="shared" si="162"/>
        <v>40125</v>
      </c>
      <c r="AR805" s="1">
        <f t="shared" si="164"/>
        <v>940.1550000000002</v>
      </c>
      <c r="AS805" s="1">
        <f t="shared" si="165"/>
        <v>2393.785</v>
      </c>
      <c r="AT805" s="1">
        <f t="shared" si="166"/>
        <v>3108.785</v>
      </c>
      <c r="BG805" s="1">
        <f t="shared" si="163"/>
        <v>40125</v>
      </c>
      <c r="BH805" s="1">
        <f t="shared" si="167"/>
        <v>30.89300000000003</v>
      </c>
      <c r="BI805" s="1">
        <f t="shared" si="168"/>
        <v>1195.4709999999995</v>
      </c>
      <c r="BJ805" s="1">
        <f t="shared" si="169"/>
        <v>1910.4709999999995</v>
      </c>
      <c r="CL805" s="1">
        <f t="shared" si="170"/>
        <v>80200</v>
      </c>
    </row>
    <row r="806" spans="43:90" ht="15">
      <c r="AQ806" s="1">
        <f aca="true" t="shared" si="171" ref="AQ806:AQ869">AQ805+50</f>
        <v>40175</v>
      </c>
      <c r="AR806" s="1">
        <f t="shared" si="164"/>
        <v>932.165</v>
      </c>
      <c r="AS806" s="1">
        <f t="shared" si="165"/>
        <v>2383.2549999999997</v>
      </c>
      <c r="AT806" s="1">
        <f t="shared" si="166"/>
        <v>3098.2549999999997</v>
      </c>
      <c r="BG806" s="1">
        <f aca="true" t="shared" si="172" ref="BG806:BG869">BG805+50</f>
        <v>40175</v>
      </c>
      <c r="BH806" s="1">
        <f t="shared" si="167"/>
        <v>22.903000000000247</v>
      </c>
      <c r="BI806" s="1">
        <f t="shared" si="168"/>
        <v>1184.9409999999998</v>
      </c>
      <c r="BJ806" s="1">
        <f t="shared" si="169"/>
        <v>1899.9409999999998</v>
      </c>
      <c r="CL806" s="1">
        <f t="shared" si="170"/>
        <v>80300</v>
      </c>
    </row>
    <row r="807" spans="43:90" ht="15">
      <c r="AQ807" s="1">
        <f t="shared" si="171"/>
        <v>40225</v>
      </c>
      <c r="AR807" s="1">
        <f t="shared" si="164"/>
        <v>924.1750000000002</v>
      </c>
      <c r="AS807" s="1">
        <f t="shared" si="165"/>
        <v>2372.725</v>
      </c>
      <c r="AT807" s="1">
        <f t="shared" si="166"/>
        <v>3087.725</v>
      </c>
      <c r="BG807" s="1">
        <f t="shared" si="172"/>
        <v>40225</v>
      </c>
      <c r="BH807" s="1">
        <f t="shared" si="167"/>
        <v>14.913000000000011</v>
      </c>
      <c r="BI807" s="1">
        <f t="shared" si="168"/>
        <v>1174.411</v>
      </c>
      <c r="BJ807" s="1">
        <f t="shared" si="169"/>
        <v>1889.411</v>
      </c>
      <c r="CL807" s="1">
        <f t="shared" si="170"/>
        <v>80400</v>
      </c>
    </row>
    <row r="808" spans="43:90" ht="15">
      <c r="AQ808" s="1">
        <f t="shared" si="171"/>
        <v>40275</v>
      </c>
      <c r="AR808" s="1">
        <f t="shared" si="164"/>
        <v>916.185</v>
      </c>
      <c r="AS808" s="1">
        <f t="shared" si="165"/>
        <v>2362.1949999999997</v>
      </c>
      <c r="AT808" s="1">
        <f t="shared" si="166"/>
        <v>3077.1949999999997</v>
      </c>
      <c r="BG808" s="1">
        <f t="shared" si="172"/>
        <v>40275</v>
      </c>
      <c r="BH808" s="1">
        <f t="shared" si="167"/>
        <v>6.923000000000229</v>
      </c>
      <c r="BI808" s="1">
        <f t="shared" si="168"/>
        <v>1163.8809999999994</v>
      </c>
      <c r="BJ808" s="1">
        <f t="shared" si="169"/>
        <v>1878.8809999999994</v>
      </c>
      <c r="CL808" s="1">
        <f t="shared" si="170"/>
        <v>80500</v>
      </c>
    </row>
    <row r="809" spans="43:90" ht="15">
      <c r="AQ809" s="1">
        <f t="shared" si="171"/>
        <v>40325</v>
      </c>
      <c r="AR809" s="1">
        <f t="shared" si="164"/>
        <v>908.1950000000002</v>
      </c>
      <c r="AS809" s="1">
        <f t="shared" si="165"/>
        <v>2351.665</v>
      </c>
      <c r="AT809" s="1">
        <f t="shared" si="166"/>
        <v>3066.665</v>
      </c>
      <c r="BG809" s="1">
        <f t="shared" si="172"/>
        <v>40325</v>
      </c>
      <c r="BH809" s="1">
        <v>0</v>
      </c>
      <c r="BI809" s="1">
        <f t="shared" si="168"/>
        <v>1153.3509999999997</v>
      </c>
      <c r="BJ809" s="1">
        <f t="shared" si="169"/>
        <v>1868.3509999999997</v>
      </c>
      <c r="CL809" s="1">
        <f t="shared" si="170"/>
        <v>80600</v>
      </c>
    </row>
    <row r="810" spans="43:90" ht="15">
      <c r="AQ810" s="1">
        <f t="shared" si="171"/>
        <v>40375</v>
      </c>
      <c r="AR810" s="1">
        <f t="shared" si="164"/>
        <v>900.2049999999999</v>
      </c>
      <c r="AS810" s="1">
        <f t="shared" si="165"/>
        <v>2341.1349999999998</v>
      </c>
      <c r="AT810" s="1">
        <f t="shared" si="166"/>
        <v>3056.1349999999998</v>
      </c>
      <c r="BG810" s="1">
        <f t="shared" si="172"/>
        <v>40375</v>
      </c>
      <c r="BH810" s="1"/>
      <c r="BI810" s="1">
        <f t="shared" si="168"/>
        <v>1142.821</v>
      </c>
      <c r="BJ810" s="1">
        <f t="shared" si="169"/>
        <v>1857.821</v>
      </c>
      <c r="CL810" s="1">
        <f t="shared" si="170"/>
        <v>80700</v>
      </c>
    </row>
    <row r="811" spans="43:90" ht="15">
      <c r="AQ811" s="1">
        <f t="shared" si="171"/>
        <v>40425</v>
      </c>
      <c r="AR811" s="1">
        <f aca="true" t="shared" si="173" ref="AR811:AR874">3461-((AQ811-24350)*0.1598)</f>
        <v>892.2150000000001</v>
      </c>
      <c r="AS811" s="1">
        <f aca="true" t="shared" si="174" ref="AS811:AS874">5716-((AQ811-24350)*0.2106)</f>
        <v>2330.605</v>
      </c>
      <c r="AT811" s="1">
        <f aca="true" t="shared" si="175" ref="AT811:AT874">6431-((AQ811-24350)*0.2106)</f>
        <v>3045.605</v>
      </c>
      <c r="BG811" s="1">
        <f t="shared" si="172"/>
        <v>40425</v>
      </c>
      <c r="BI811" s="1">
        <f t="shared" si="168"/>
        <v>1132.2910000000002</v>
      </c>
      <c r="BJ811" s="1">
        <f t="shared" si="169"/>
        <v>1847.2910000000002</v>
      </c>
      <c r="CL811" s="1">
        <f t="shared" si="170"/>
        <v>80800</v>
      </c>
    </row>
    <row r="812" spans="43:90" ht="15">
      <c r="AQ812" s="1">
        <f t="shared" si="171"/>
        <v>40475</v>
      </c>
      <c r="AR812" s="1">
        <f t="shared" si="173"/>
        <v>884.2249999999999</v>
      </c>
      <c r="AS812" s="1">
        <f t="shared" si="174"/>
        <v>2320.075</v>
      </c>
      <c r="AT812" s="1">
        <f t="shared" si="175"/>
        <v>3035.075</v>
      </c>
      <c r="BG812" s="1">
        <f t="shared" si="172"/>
        <v>40475</v>
      </c>
      <c r="BI812" s="1">
        <f t="shared" si="168"/>
        <v>1121.7609999999995</v>
      </c>
      <c r="BJ812" s="1">
        <f t="shared" si="169"/>
        <v>1836.7609999999995</v>
      </c>
      <c r="CL812" s="1">
        <f t="shared" si="170"/>
        <v>80900</v>
      </c>
    </row>
    <row r="813" spans="43:93" ht="15">
      <c r="AQ813" s="1">
        <f t="shared" si="171"/>
        <v>40525</v>
      </c>
      <c r="AR813" s="1">
        <f t="shared" si="173"/>
        <v>876.2350000000001</v>
      </c>
      <c r="AS813" s="1">
        <f t="shared" si="174"/>
        <v>2309.545</v>
      </c>
      <c r="AT813" s="1">
        <f t="shared" si="175"/>
        <v>3024.545</v>
      </c>
      <c r="BG813" s="1">
        <f t="shared" si="172"/>
        <v>40525</v>
      </c>
      <c r="BI813" s="1">
        <f t="shared" si="168"/>
        <v>1111.2309999999998</v>
      </c>
      <c r="BJ813" s="1">
        <f t="shared" si="169"/>
        <v>1826.2309999999998</v>
      </c>
      <c r="CL813" s="1">
        <f t="shared" si="170"/>
        <v>81000</v>
      </c>
      <c r="CO813" s="112"/>
    </row>
    <row r="814" spans="43:93" ht="15">
      <c r="AQ814" s="1">
        <f t="shared" si="171"/>
        <v>40575</v>
      </c>
      <c r="AR814" s="1">
        <f t="shared" si="173"/>
        <v>868.2449999999999</v>
      </c>
      <c r="AS814" s="1">
        <f t="shared" si="174"/>
        <v>2299.015</v>
      </c>
      <c r="AT814" s="1">
        <f t="shared" si="175"/>
        <v>3014.015</v>
      </c>
      <c r="BG814" s="1">
        <f t="shared" si="172"/>
        <v>40575</v>
      </c>
      <c r="BI814" s="1">
        <f t="shared" si="168"/>
        <v>1100.701</v>
      </c>
      <c r="BJ814" s="1">
        <f t="shared" si="169"/>
        <v>1815.701</v>
      </c>
      <c r="CL814" s="1">
        <f t="shared" si="170"/>
        <v>81100</v>
      </c>
      <c r="CO814" s="1"/>
    </row>
    <row r="815" spans="43:90" ht="15">
      <c r="AQ815" s="1">
        <f t="shared" si="171"/>
        <v>40625</v>
      </c>
      <c r="AR815" s="1">
        <f t="shared" si="173"/>
        <v>860.2550000000001</v>
      </c>
      <c r="AS815" s="1">
        <f t="shared" si="174"/>
        <v>2288.4849999999997</v>
      </c>
      <c r="AT815" s="1">
        <f t="shared" si="175"/>
        <v>3003.4849999999997</v>
      </c>
      <c r="BG815" s="1">
        <f t="shared" si="172"/>
        <v>40625</v>
      </c>
      <c r="BI815" s="1">
        <f t="shared" si="168"/>
        <v>1090.1709999999994</v>
      </c>
      <c r="BJ815" s="1">
        <f t="shared" si="169"/>
        <v>1805.1709999999994</v>
      </c>
      <c r="CL815" s="1">
        <f t="shared" si="170"/>
        <v>81200</v>
      </c>
    </row>
    <row r="816" spans="43:90" ht="15">
      <c r="AQ816" s="1">
        <f t="shared" si="171"/>
        <v>40675</v>
      </c>
      <c r="AR816" s="1">
        <f t="shared" si="173"/>
        <v>852.2649999999999</v>
      </c>
      <c r="AS816" s="1">
        <f t="shared" si="174"/>
        <v>2277.955</v>
      </c>
      <c r="AT816" s="1">
        <f t="shared" si="175"/>
        <v>2992.955</v>
      </c>
      <c r="BG816" s="1">
        <f t="shared" si="172"/>
        <v>40675</v>
      </c>
      <c r="BI816" s="1">
        <f t="shared" si="168"/>
        <v>1079.6409999999996</v>
      </c>
      <c r="BJ816" s="1">
        <f t="shared" si="169"/>
        <v>1794.6409999999996</v>
      </c>
      <c r="CL816" s="1">
        <f t="shared" si="170"/>
        <v>81300</v>
      </c>
    </row>
    <row r="817" spans="43:90" ht="15">
      <c r="AQ817" s="1">
        <f t="shared" si="171"/>
        <v>40725</v>
      </c>
      <c r="AR817" s="1">
        <f t="shared" si="173"/>
        <v>844.2750000000001</v>
      </c>
      <c r="AS817" s="1">
        <f t="shared" si="174"/>
        <v>2267.4249999999997</v>
      </c>
      <c r="AT817" s="1">
        <f t="shared" si="175"/>
        <v>2982.4249999999997</v>
      </c>
      <c r="BG817" s="1">
        <f t="shared" si="172"/>
        <v>40725</v>
      </c>
      <c r="BI817" s="1">
        <f t="shared" si="168"/>
        <v>1069.1109999999999</v>
      </c>
      <c r="BJ817" s="1">
        <f t="shared" si="169"/>
        <v>1784.1109999999999</v>
      </c>
      <c r="CL817" s="1">
        <f t="shared" si="170"/>
        <v>81400</v>
      </c>
    </row>
    <row r="818" spans="43:90" ht="15">
      <c r="AQ818" s="1">
        <f t="shared" si="171"/>
        <v>40775</v>
      </c>
      <c r="AR818" s="1">
        <f t="shared" si="173"/>
        <v>836.2849999999999</v>
      </c>
      <c r="AS818" s="1">
        <f t="shared" si="174"/>
        <v>2256.895</v>
      </c>
      <c r="AT818" s="1">
        <f t="shared" si="175"/>
        <v>2971.895</v>
      </c>
      <c r="BG818" s="1">
        <f t="shared" si="172"/>
        <v>40775</v>
      </c>
      <c r="BI818" s="1">
        <f t="shared" si="168"/>
        <v>1058.5810000000001</v>
      </c>
      <c r="BJ818" s="1">
        <f t="shared" si="169"/>
        <v>1773.5810000000001</v>
      </c>
      <c r="CL818" s="1">
        <f t="shared" si="170"/>
        <v>81500</v>
      </c>
    </row>
    <row r="819" spans="43:90" ht="15">
      <c r="AQ819" s="1">
        <f t="shared" si="171"/>
        <v>40825</v>
      </c>
      <c r="AR819" s="1">
        <f t="shared" si="173"/>
        <v>828.2950000000001</v>
      </c>
      <c r="AS819" s="1">
        <f t="shared" si="174"/>
        <v>2246.365</v>
      </c>
      <c r="AT819" s="1">
        <f t="shared" si="175"/>
        <v>2961.365</v>
      </c>
      <c r="BG819" s="1">
        <f t="shared" si="172"/>
        <v>40825</v>
      </c>
      <c r="BI819" s="1">
        <f t="shared" si="168"/>
        <v>1048.0509999999995</v>
      </c>
      <c r="BJ819" s="1">
        <f t="shared" si="169"/>
        <v>1763.0509999999995</v>
      </c>
      <c r="CL819" s="1">
        <f t="shared" si="170"/>
        <v>81600</v>
      </c>
    </row>
    <row r="820" spans="43:90" ht="15">
      <c r="AQ820" s="1">
        <f t="shared" si="171"/>
        <v>40875</v>
      </c>
      <c r="AR820" s="1">
        <f t="shared" si="173"/>
        <v>820.3049999999998</v>
      </c>
      <c r="AS820" s="1">
        <f t="shared" si="174"/>
        <v>2235.835</v>
      </c>
      <c r="AT820" s="1">
        <f t="shared" si="175"/>
        <v>2950.835</v>
      </c>
      <c r="BG820" s="1">
        <f t="shared" si="172"/>
        <v>40875</v>
      </c>
      <c r="BI820" s="1">
        <f t="shared" si="168"/>
        <v>1037.5209999999997</v>
      </c>
      <c r="BJ820" s="1">
        <f t="shared" si="169"/>
        <v>1752.5209999999997</v>
      </c>
      <c r="CL820" s="1">
        <f t="shared" si="170"/>
        <v>81700</v>
      </c>
    </row>
    <row r="821" spans="43:90" ht="15">
      <c r="AQ821" s="1">
        <f t="shared" si="171"/>
        <v>40925</v>
      </c>
      <c r="AR821" s="1">
        <f t="shared" si="173"/>
        <v>812.315</v>
      </c>
      <c r="AS821" s="1">
        <f t="shared" si="174"/>
        <v>2225.305</v>
      </c>
      <c r="AT821" s="1">
        <f t="shared" si="175"/>
        <v>2940.305</v>
      </c>
      <c r="BG821" s="1">
        <f t="shared" si="172"/>
        <v>40925</v>
      </c>
      <c r="BI821" s="1">
        <f t="shared" si="168"/>
        <v>1026.991</v>
      </c>
      <c r="BJ821" s="1">
        <f t="shared" si="169"/>
        <v>1741.991</v>
      </c>
      <c r="CL821" s="1">
        <f t="shared" si="170"/>
        <v>81800</v>
      </c>
    </row>
    <row r="822" spans="43:90" ht="15">
      <c r="AQ822" s="1">
        <f t="shared" si="171"/>
        <v>40975</v>
      </c>
      <c r="AR822" s="1">
        <f t="shared" si="173"/>
        <v>804.3249999999998</v>
      </c>
      <c r="AS822" s="1">
        <f t="shared" si="174"/>
        <v>2214.7749999999996</v>
      </c>
      <c r="AT822" s="1">
        <f t="shared" si="175"/>
        <v>2929.7749999999996</v>
      </c>
      <c r="BG822" s="1">
        <f t="shared" si="172"/>
        <v>40975</v>
      </c>
      <c r="BI822" s="1">
        <f t="shared" si="168"/>
        <v>1016.4610000000002</v>
      </c>
      <c r="BJ822" s="1">
        <f t="shared" si="169"/>
        <v>1731.4610000000002</v>
      </c>
      <c r="CL822" s="1">
        <f t="shared" si="170"/>
        <v>81900</v>
      </c>
    </row>
    <row r="823" spans="43:90" ht="15">
      <c r="AQ823" s="1">
        <f t="shared" si="171"/>
        <v>41025</v>
      </c>
      <c r="AR823" s="1">
        <f t="shared" si="173"/>
        <v>796.335</v>
      </c>
      <c r="AS823" s="1">
        <f t="shared" si="174"/>
        <v>2204.245</v>
      </c>
      <c r="AT823" s="1">
        <f t="shared" si="175"/>
        <v>2919.245</v>
      </c>
      <c r="BG823" s="1">
        <f t="shared" si="172"/>
        <v>41025</v>
      </c>
      <c r="BI823" s="1">
        <f t="shared" si="168"/>
        <v>1005.9309999999996</v>
      </c>
      <c r="BJ823" s="1">
        <f t="shared" si="169"/>
        <v>1720.9309999999996</v>
      </c>
      <c r="CL823" s="1">
        <f t="shared" si="170"/>
        <v>82000</v>
      </c>
    </row>
    <row r="824" spans="43:90" ht="15">
      <c r="AQ824" s="1">
        <f t="shared" si="171"/>
        <v>41075</v>
      </c>
      <c r="AR824" s="1">
        <f t="shared" si="173"/>
        <v>788.3450000000003</v>
      </c>
      <c r="AS824" s="1">
        <f t="shared" si="174"/>
        <v>2193.7149999999997</v>
      </c>
      <c r="AT824" s="1">
        <f t="shared" si="175"/>
        <v>2908.7149999999997</v>
      </c>
      <c r="BG824" s="1">
        <f t="shared" si="172"/>
        <v>41075</v>
      </c>
      <c r="BI824" s="1">
        <f t="shared" si="168"/>
        <v>995.4009999999998</v>
      </c>
      <c r="BJ824" s="1">
        <f t="shared" si="169"/>
        <v>1710.4009999999998</v>
      </c>
      <c r="CL824" s="1">
        <f t="shared" si="170"/>
        <v>82100</v>
      </c>
    </row>
    <row r="825" spans="43:90" ht="15">
      <c r="AQ825" s="1">
        <f t="shared" si="171"/>
        <v>41125</v>
      </c>
      <c r="AR825" s="1">
        <f t="shared" si="173"/>
        <v>780.355</v>
      </c>
      <c r="AS825" s="1">
        <f t="shared" si="174"/>
        <v>2183.185</v>
      </c>
      <c r="AT825" s="1">
        <f t="shared" si="175"/>
        <v>2898.185</v>
      </c>
      <c r="BG825" s="1">
        <f t="shared" si="172"/>
        <v>41125</v>
      </c>
      <c r="BI825" s="1">
        <f aca="true" t="shared" si="176" ref="BI825:BI888">5716-((BG825-18660)*0.2106)</f>
        <v>984.8710000000001</v>
      </c>
      <c r="BJ825" s="1">
        <f aca="true" t="shared" si="177" ref="BJ825:BJ888">6431-((BG825-18660)*0.2106)</f>
        <v>1699.871</v>
      </c>
      <c r="CL825" s="1">
        <f t="shared" si="170"/>
        <v>82200</v>
      </c>
    </row>
    <row r="826" spans="43:90" ht="15">
      <c r="AQ826" s="1">
        <f t="shared" si="171"/>
        <v>41175</v>
      </c>
      <c r="AR826" s="1">
        <f t="shared" si="173"/>
        <v>772.3650000000002</v>
      </c>
      <c r="AS826" s="1">
        <f t="shared" si="174"/>
        <v>2172.6549999999997</v>
      </c>
      <c r="AT826" s="1">
        <f t="shared" si="175"/>
        <v>2887.6549999999997</v>
      </c>
      <c r="BG826" s="1">
        <f t="shared" si="172"/>
        <v>41175</v>
      </c>
      <c r="BI826" s="1">
        <f t="shared" si="176"/>
        <v>974.3409999999994</v>
      </c>
      <c r="BJ826" s="1">
        <f t="shared" si="177"/>
        <v>1689.3409999999994</v>
      </c>
      <c r="CL826" s="1">
        <f t="shared" si="170"/>
        <v>82300</v>
      </c>
    </row>
    <row r="827" spans="43:90" ht="15">
      <c r="AQ827" s="1">
        <f t="shared" si="171"/>
        <v>41225</v>
      </c>
      <c r="AR827" s="1">
        <f t="shared" si="173"/>
        <v>764.375</v>
      </c>
      <c r="AS827" s="1">
        <f t="shared" si="174"/>
        <v>2162.125</v>
      </c>
      <c r="AT827" s="1">
        <f t="shared" si="175"/>
        <v>2877.125</v>
      </c>
      <c r="BG827" s="1">
        <f t="shared" si="172"/>
        <v>41225</v>
      </c>
      <c r="BI827" s="1">
        <f t="shared" si="176"/>
        <v>963.8109999999997</v>
      </c>
      <c r="BJ827" s="1">
        <f t="shared" si="177"/>
        <v>1678.8109999999997</v>
      </c>
      <c r="CL827" s="1">
        <f t="shared" si="170"/>
        <v>82400</v>
      </c>
    </row>
    <row r="828" spans="43:90" ht="15">
      <c r="AQ828" s="1">
        <f t="shared" si="171"/>
        <v>41275</v>
      </c>
      <c r="AR828" s="1">
        <f t="shared" si="173"/>
        <v>756.3850000000002</v>
      </c>
      <c r="AS828" s="1">
        <f t="shared" si="174"/>
        <v>2151.595</v>
      </c>
      <c r="AT828" s="1">
        <f t="shared" si="175"/>
        <v>2866.595</v>
      </c>
      <c r="BG828" s="1">
        <f t="shared" si="172"/>
        <v>41275</v>
      </c>
      <c r="BI828" s="1">
        <f t="shared" si="176"/>
        <v>953.281</v>
      </c>
      <c r="BJ828" s="1">
        <f t="shared" si="177"/>
        <v>1668.281</v>
      </c>
      <c r="CL828" s="1">
        <f t="shared" si="170"/>
        <v>82500</v>
      </c>
    </row>
    <row r="829" spans="43:90" ht="15">
      <c r="AQ829" s="1">
        <f t="shared" si="171"/>
        <v>41325</v>
      </c>
      <c r="AR829" s="1">
        <f t="shared" si="173"/>
        <v>748.395</v>
      </c>
      <c r="AS829" s="1">
        <f t="shared" si="174"/>
        <v>2141.065</v>
      </c>
      <c r="AT829" s="1">
        <f t="shared" si="175"/>
        <v>2856.065</v>
      </c>
      <c r="BG829" s="1">
        <f t="shared" si="172"/>
        <v>41325</v>
      </c>
      <c r="BI829" s="1">
        <f t="shared" si="176"/>
        <v>942.7510000000002</v>
      </c>
      <c r="BJ829" s="1">
        <f t="shared" si="177"/>
        <v>1657.7510000000002</v>
      </c>
      <c r="CL829" s="1">
        <f t="shared" si="170"/>
        <v>82600</v>
      </c>
    </row>
    <row r="830" spans="43:90" ht="15">
      <c r="AQ830" s="1">
        <f t="shared" si="171"/>
        <v>41375</v>
      </c>
      <c r="AR830" s="1">
        <f t="shared" si="173"/>
        <v>740.4050000000002</v>
      </c>
      <c r="AS830" s="1">
        <f t="shared" si="174"/>
        <v>2130.535</v>
      </c>
      <c r="AT830" s="1">
        <f t="shared" si="175"/>
        <v>2845.535</v>
      </c>
      <c r="BG830" s="1">
        <f t="shared" si="172"/>
        <v>41375</v>
      </c>
      <c r="BI830" s="1">
        <f t="shared" si="176"/>
        <v>932.2209999999995</v>
      </c>
      <c r="BJ830" s="1">
        <f t="shared" si="177"/>
        <v>1647.2209999999995</v>
      </c>
      <c r="CL830" s="1">
        <f t="shared" si="170"/>
        <v>82700</v>
      </c>
    </row>
    <row r="831" spans="43:90" ht="15">
      <c r="AQ831" s="1">
        <f t="shared" si="171"/>
        <v>41425</v>
      </c>
      <c r="AR831" s="1">
        <f t="shared" si="173"/>
        <v>732.415</v>
      </c>
      <c r="AS831" s="1">
        <f t="shared" si="174"/>
        <v>2120.0049999999997</v>
      </c>
      <c r="AT831" s="1">
        <f t="shared" si="175"/>
        <v>2835.0049999999997</v>
      </c>
      <c r="BG831" s="1">
        <f t="shared" si="172"/>
        <v>41425</v>
      </c>
      <c r="BI831" s="1">
        <f t="shared" si="176"/>
        <v>921.6909999999998</v>
      </c>
      <c r="BJ831" s="1">
        <f t="shared" si="177"/>
        <v>1636.6909999999998</v>
      </c>
      <c r="CL831" s="1">
        <f t="shared" si="170"/>
        <v>82800</v>
      </c>
    </row>
    <row r="832" spans="43:90" ht="15">
      <c r="AQ832" s="1">
        <f t="shared" si="171"/>
        <v>41475</v>
      </c>
      <c r="AR832" s="1">
        <f t="shared" si="173"/>
        <v>724.4250000000002</v>
      </c>
      <c r="AS832" s="1">
        <f t="shared" si="174"/>
        <v>2109.475</v>
      </c>
      <c r="AT832" s="1">
        <f t="shared" si="175"/>
        <v>2824.475</v>
      </c>
      <c r="BG832" s="1">
        <f t="shared" si="172"/>
        <v>41475</v>
      </c>
      <c r="BI832" s="1">
        <f t="shared" si="176"/>
        <v>911.1610000000001</v>
      </c>
      <c r="BJ832" s="1">
        <f t="shared" si="177"/>
        <v>1626.161</v>
      </c>
      <c r="CL832" s="1">
        <f t="shared" si="170"/>
        <v>82900</v>
      </c>
    </row>
    <row r="833" spans="43:90" ht="15">
      <c r="AQ833" s="1">
        <f t="shared" si="171"/>
        <v>41525</v>
      </c>
      <c r="AR833" s="1">
        <f t="shared" si="173"/>
        <v>716.435</v>
      </c>
      <c r="AS833" s="1">
        <f t="shared" si="174"/>
        <v>2098.9449999999997</v>
      </c>
      <c r="AT833" s="1">
        <f t="shared" si="175"/>
        <v>2813.9449999999997</v>
      </c>
      <c r="BG833" s="1">
        <f t="shared" si="172"/>
        <v>41525</v>
      </c>
      <c r="BI833" s="1">
        <f t="shared" si="176"/>
        <v>900.6309999999994</v>
      </c>
      <c r="BJ833" s="1">
        <f t="shared" si="177"/>
        <v>1615.6309999999994</v>
      </c>
      <c r="CL833" s="1">
        <f t="shared" si="170"/>
        <v>83000</v>
      </c>
    </row>
    <row r="834" spans="43:90" ht="15">
      <c r="AQ834" s="1">
        <f t="shared" si="171"/>
        <v>41575</v>
      </c>
      <c r="AR834" s="1">
        <f t="shared" si="173"/>
        <v>708.4450000000002</v>
      </c>
      <c r="AS834" s="1">
        <f t="shared" si="174"/>
        <v>2088.415</v>
      </c>
      <c r="AT834" s="1">
        <f t="shared" si="175"/>
        <v>2803.415</v>
      </c>
      <c r="BG834" s="1">
        <f t="shared" si="172"/>
        <v>41575</v>
      </c>
      <c r="BI834" s="1">
        <f t="shared" si="176"/>
        <v>890.1009999999997</v>
      </c>
      <c r="BJ834" s="1">
        <f t="shared" si="177"/>
        <v>1605.1009999999997</v>
      </c>
      <c r="CL834" s="1">
        <f t="shared" si="170"/>
        <v>83100</v>
      </c>
    </row>
    <row r="835" spans="43:90" ht="15">
      <c r="AQ835" s="1">
        <f t="shared" si="171"/>
        <v>41625</v>
      </c>
      <c r="AR835" s="1">
        <f t="shared" si="173"/>
        <v>700.4549999999999</v>
      </c>
      <c r="AS835" s="1">
        <f t="shared" si="174"/>
        <v>2077.8849999999998</v>
      </c>
      <c r="AT835" s="1">
        <f t="shared" si="175"/>
        <v>2792.8849999999998</v>
      </c>
      <c r="BG835" s="1">
        <f t="shared" si="172"/>
        <v>41625</v>
      </c>
      <c r="BI835" s="1">
        <f t="shared" si="176"/>
        <v>879.5709999999999</v>
      </c>
      <c r="BJ835" s="1">
        <f t="shared" si="177"/>
        <v>1594.571</v>
      </c>
      <c r="CL835" s="1">
        <f t="shared" si="170"/>
        <v>83200</v>
      </c>
    </row>
    <row r="836" spans="43:90" ht="15">
      <c r="AQ836" s="1">
        <f t="shared" si="171"/>
        <v>41675</v>
      </c>
      <c r="AR836" s="1">
        <f t="shared" si="173"/>
        <v>692.4650000000001</v>
      </c>
      <c r="AS836" s="1">
        <f t="shared" si="174"/>
        <v>2067.355</v>
      </c>
      <c r="AT836" s="1">
        <f t="shared" si="175"/>
        <v>2782.355</v>
      </c>
      <c r="BG836" s="1">
        <f t="shared" si="172"/>
        <v>41675</v>
      </c>
      <c r="BI836" s="1">
        <f t="shared" si="176"/>
        <v>869.0410000000002</v>
      </c>
      <c r="BJ836" s="1">
        <f t="shared" si="177"/>
        <v>1584.0410000000002</v>
      </c>
      <c r="CL836" s="1">
        <f t="shared" si="170"/>
        <v>83300</v>
      </c>
    </row>
    <row r="837" spans="43:90" ht="15">
      <c r="AQ837" s="1">
        <f t="shared" si="171"/>
        <v>41725</v>
      </c>
      <c r="AR837" s="1">
        <f t="shared" si="173"/>
        <v>684.4749999999999</v>
      </c>
      <c r="AS837" s="1">
        <f t="shared" si="174"/>
        <v>2056.825</v>
      </c>
      <c r="AT837" s="1">
        <f t="shared" si="175"/>
        <v>2771.825</v>
      </c>
      <c r="BG837" s="1">
        <f t="shared" si="172"/>
        <v>41725</v>
      </c>
      <c r="BI837" s="1">
        <f t="shared" si="176"/>
        <v>858.5109999999995</v>
      </c>
      <c r="BJ837" s="1">
        <f t="shared" si="177"/>
        <v>1573.5109999999995</v>
      </c>
      <c r="CL837" s="1">
        <f aca="true" t="shared" si="178" ref="CL837:CL900">CL836+100</f>
        <v>83400</v>
      </c>
    </row>
    <row r="838" spans="43:90" ht="15">
      <c r="AQ838" s="1">
        <f t="shared" si="171"/>
        <v>41775</v>
      </c>
      <c r="AR838" s="1">
        <f t="shared" si="173"/>
        <v>676.4850000000001</v>
      </c>
      <c r="AS838" s="1">
        <f t="shared" si="174"/>
        <v>2046.2949999999996</v>
      </c>
      <c r="AT838" s="1">
        <f t="shared" si="175"/>
        <v>2761.2949999999996</v>
      </c>
      <c r="BG838" s="1">
        <f t="shared" si="172"/>
        <v>41775</v>
      </c>
      <c r="BI838" s="1">
        <f t="shared" si="176"/>
        <v>847.9809999999998</v>
      </c>
      <c r="BJ838" s="1">
        <f t="shared" si="177"/>
        <v>1562.9809999999998</v>
      </c>
      <c r="CL838" s="1">
        <f t="shared" si="178"/>
        <v>83500</v>
      </c>
    </row>
    <row r="839" spans="43:90" ht="15">
      <c r="AQ839" s="1">
        <f t="shared" si="171"/>
        <v>41825</v>
      </c>
      <c r="AR839" s="1">
        <f t="shared" si="173"/>
        <v>668.4949999999999</v>
      </c>
      <c r="AS839" s="1">
        <f t="shared" si="174"/>
        <v>2035.7649999999999</v>
      </c>
      <c r="AT839" s="1">
        <f t="shared" si="175"/>
        <v>2750.765</v>
      </c>
      <c r="BG839" s="1">
        <f t="shared" si="172"/>
        <v>41825</v>
      </c>
      <c r="BI839" s="1">
        <f t="shared" si="176"/>
        <v>837.451</v>
      </c>
      <c r="BJ839" s="1">
        <f t="shared" si="177"/>
        <v>1552.451</v>
      </c>
      <c r="CL839" s="1">
        <f t="shared" si="178"/>
        <v>83600</v>
      </c>
    </row>
    <row r="840" spans="43:90" ht="15">
      <c r="AQ840" s="1">
        <f t="shared" si="171"/>
        <v>41875</v>
      </c>
      <c r="AR840" s="1">
        <f t="shared" si="173"/>
        <v>660.5050000000001</v>
      </c>
      <c r="AS840" s="1">
        <f t="shared" si="174"/>
        <v>2025.2349999999997</v>
      </c>
      <c r="AT840" s="1">
        <f t="shared" si="175"/>
        <v>2740.2349999999997</v>
      </c>
      <c r="BG840" s="1">
        <f t="shared" si="172"/>
        <v>41875</v>
      </c>
      <c r="BI840" s="1">
        <f t="shared" si="176"/>
        <v>826.9209999999994</v>
      </c>
      <c r="BJ840" s="1">
        <f t="shared" si="177"/>
        <v>1541.9209999999994</v>
      </c>
      <c r="CL840" s="1">
        <f t="shared" si="178"/>
        <v>83700</v>
      </c>
    </row>
    <row r="841" spans="43:90" ht="15">
      <c r="AQ841" s="1">
        <f t="shared" si="171"/>
        <v>41925</v>
      </c>
      <c r="AR841" s="1">
        <f t="shared" si="173"/>
        <v>652.5149999999999</v>
      </c>
      <c r="AS841" s="1">
        <f t="shared" si="174"/>
        <v>2014.705</v>
      </c>
      <c r="AT841" s="1">
        <f t="shared" si="175"/>
        <v>2729.705</v>
      </c>
      <c r="BG841" s="1">
        <f t="shared" si="172"/>
        <v>41925</v>
      </c>
      <c r="BI841" s="1">
        <f t="shared" si="176"/>
        <v>816.3909999999996</v>
      </c>
      <c r="BJ841" s="1">
        <f t="shared" si="177"/>
        <v>1531.3909999999996</v>
      </c>
      <c r="CL841" s="1">
        <f t="shared" si="178"/>
        <v>83800</v>
      </c>
    </row>
    <row r="842" spans="43:90" ht="15">
      <c r="AQ842" s="1">
        <f t="shared" si="171"/>
        <v>41975</v>
      </c>
      <c r="AR842" s="1">
        <f t="shared" si="173"/>
        <v>644.5250000000001</v>
      </c>
      <c r="AS842" s="1">
        <f t="shared" si="174"/>
        <v>2004.1749999999997</v>
      </c>
      <c r="AT842" s="1">
        <f t="shared" si="175"/>
        <v>2719.1749999999997</v>
      </c>
      <c r="BG842" s="1">
        <f t="shared" si="172"/>
        <v>41975</v>
      </c>
      <c r="BI842" s="1">
        <f t="shared" si="176"/>
        <v>805.8609999999999</v>
      </c>
      <c r="BJ842" s="1">
        <f t="shared" si="177"/>
        <v>1520.8609999999999</v>
      </c>
      <c r="CL842" s="1">
        <f t="shared" si="178"/>
        <v>83900</v>
      </c>
    </row>
    <row r="843" spans="43:90" ht="15">
      <c r="AQ843" s="1">
        <f t="shared" si="171"/>
        <v>42025</v>
      </c>
      <c r="AR843" s="1">
        <f t="shared" si="173"/>
        <v>636.5349999999999</v>
      </c>
      <c r="AS843" s="1">
        <f t="shared" si="174"/>
        <v>1993.645</v>
      </c>
      <c r="AT843" s="1">
        <f t="shared" si="175"/>
        <v>2708.645</v>
      </c>
      <c r="BG843" s="1">
        <f t="shared" si="172"/>
        <v>42025</v>
      </c>
      <c r="BI843" s="1">
        <f t="shared" si="176"/>
        <v>795.3310000000001</v>
      </c>
      <c r="BJ843" s="1">
        <f t="shared" si="177"/>
        <v>1510.3310000000001</v>
      </c>
      <c r="CL843" s="1">
        <f t="shared" si="178"/>
        <v>84000</v>
      </c>
    </row>
    <row r="844" spans="43:90" ht="15">
      <c r="AQ844" s="1">
        <f t="shared" si="171"/>
        <v>42075</v>
      </c>
      <c r="AR844" s="1">
        <f t="shared" si="173"/>
        <v>628.5450000000001</v>
      </c>
      <c r="AS844" s="1">
        <f t="shared" si="174"/>
        <v>1983.1149999999998</v>
      </c>
      <c r="AT844" s="1">
        <f t="shared" si="175"/>
        <v>2698.115</v>
      </c>
      <c r="BG844" s="1">
        <f t="shared" si="172"/>
        <v>42075</v>
      </c>
      <c r="BI844" s="1">
        <f t="shared" si="176"/>
        <v>784.8009999999995</v>
      </c>
      <c r="BJ844" s="1">
        <f t="shared" si="177"/>
        <v>1499.8009999999995</v>
      </c>
      <c r="CL844" s="1">
        <f t="shared" si="178"/>
        <v>84100</v>
      </c>
    </row>
    <row r="845" spans="43:90" ht="15">
      <c r="AQ845" s="1">
        <f t="shared" si="171"/>
        <v>42125</v>
      </c>
      <c r="AR845" s="1">
        <f t="shared" si="173"/>
        <v>620.5549999999998</v>
      </c>
      <c r="AS845" s="1">
        <f t="shared" si="174"/>
        <v>1972.585</v>
      </c>
      <c r="AT845" s="1">
        <f t="shared" si="175"/>
        <v>2687.585</v>
      </c>
      <c r="BG845" s="1">
        <f t="shared" si="172"/>
        <v>42125</v>
      </c>
      <c r="BI845" s="1">
        <f t="shared" si="176"/>
        <v>774.2709999999997</v>
      </c>
      <c r="BJ845" s="1">
        <f t="shared" si="177"/>
        <v>1489.2709999999997</v>
      </c>
      <c r="CL845" s="1">
        <f t="shared" si="178"/>
        <v>84200</v>
      </c>
    </row>
    <row r="846" spans="43:90" ht="15">
      <c r="AQ846" s="1">
        <f t="shared" si="171"/>
        <v>42175</v>
      </c>
      <c r="AR846" s="1">
        <f t="shared" si="173"/>
        <v>612.565</v>
      </c>
      <c r="AS846" s="1">
        <f t="shared" si="174"/>
        <v>1962.0549999999998</v>
      </c>
      <c r="AT846" s="1">
        <f t="shared" si="175"/>
        <v>2677.055</v>
      </c>
      <c r="BG846" s="1">
        <f t="shared" si="172"/>
        <v>42175</v>
      </c>
      <c r="BI846" s="1">
        <f t="shared" si="176"/>
        <v>763.741</v>
      </c>
      <c r="BJ846" s="1">
        <f t="shared" si="177"/>
        <v>1478.741</v>
      </c>
      <c r="CL846" s="1">
        <f t="shared" si="178"/>
        <v>84300</v>
      </c>
    </row>
    <row r="847" spans="43:90" ht="15">
      <c r="AQ847" s="1">
        <f t="shared" si="171"/>
        <v>42225</v>
      </c>
      <c r="AR847" s="1">
        <f t="shared" si="173"/>
        <v>604.5749999999998</v>
      </c>
      <c r="AS847" s="1">
        <f t="shared" si="174"/>
        <v>1951.5249999999996</v>
      </c>
      <c r="AT847" s="1">
        <f t="shared" si="175"/>
        <v>2666.5249999999996</v>
      </c>
      <c r="BG847" s="1">
        <f t="shared" si="172"/>
        <v>42225</v>
      </c>
      <c r="BI847" s="1">
        <f t="shared" si="176"/>
        <v>753.2109999999993</v>
      </c>
      <c r="BJ847" s="1">
        <f t="shared" si="177"/>
        <v>1468.2109999999993</v>
      </c>
      <c r="CL847" s="1">
        <f t="shared" si="178"/>
        <v>84400</v>
      </c>
    </row>
    <row r="848" spans="43:90" ht="15">
      <c r="AQ848" s="1">
        <f t="shared" si="171"/>
        <v>42275</v>
      </c>
      <c r="AR848" s="1">
        <f t="shared" si="173"/>
        <v>596.585</v>
      </c>
      <c r="AS848" s="1">
        <f t="shared" si="174"/>
        <v>1940.995</v>
      </c>
      <c r="AT848" s="1">
        <f t="shared" si="175"/>
        <v>2655.995</v>
      </c>
      <c r="BG848" s="1">
        <f t="shared" si="172"/>
        <v>42275</v>
      </c>
      <c r="BI848" s="1">
        <f t="shared" si="176"/>
        <v>742.6809999999996</v>
      </c>
      <c r="BJ848" s="1">
        <f t="shared" si="177"/>
        <v>1457.6809999999996</v>
      </c>
      <c r="CL848" s="1">
        <f t="shared" si="178"/>
        <v>84500</v>
      </c>
    </row>
    <row r="849" spans="43:90" ht="15">
      <c r="AQ849" s="1">
        <f t="shared" si="171"/>
        <v>42325</v>
      </c>
      <c r="AR849" s="1">
        <f t="shared" si="173"/>
        <v>588.5950000000003</v>
      </c>
      <c r="AS849" s="1">
        <f t="shared" si="174"/>
        <v>1930.4649999999997</v>
      </c>
      <c r="AT849" s="1">
        <f t="shared" si="175"/>
        <v>2645.4649999999997</v>
      </c>
      <c r="BG849" s="1">
        <f t="shared" si="172"/>
        <v>42325</v>
      </c>
      <c r="BI849" s="1">
        <f t="shared" si="176"/>
        <v>732.1509999999998</v>
      </c>
      <c r="BJ849" s="1">
        <f t="shared" si="177"/>
        <v>1447.1509999999998</v>
      </c>
      <c r="CL849" s="1">
        <f t="shared" si="178"/>
        <v>84600</v>
      </c>
    </row>
    <row r="850" spans="43:90" ht="15">
      <c r="AQ850" s="1">
        <f t="shared" si="171"/>
        <v>42375</v>
      </c>
      <c r="AR850" s="1">
        <f t="shared" si="173"/>
        <v>580.605</v>
      </c>
      <c r="AS850" s="1">
        <f t="shared" si="174"/>
        <v>1919.935</v>
      </c>
      <c r="AT850" s="1">
        <f t="shared" si="175"/>
        <v>2634.935</v>
      </c>
      <c r="BG850" s="1">
        <f t="shared" si="172"/>
        <v>42375</v>
      </c>
      <c r="BI850" s="1">
        <f t="shared" si="176"/>
        <v>721.6210000000001</v>
      </c>
      <c r="BJ850" s="1">
        <f t="shared" si="177"/>
        <v>1436.621</v>
      </c>
      <c r="CL850" s="1">
        <f t="shared" si="178"/>
        <v>84700</v>
      </c>
    </row>
    <row r="851" spans="43:90" ht="15">
      <c r="AQ851" s="1">
        <f t="shared" si="171"/>
        <v>42425</v>
      </c>
      <c r="AR851" s="1">
        <f t="shared" si="173"/>
        <v>572.6150000000002</v>
      </c>
      <c r="AS851" s="1">
        <f t="shared" si="174"/>
        <v>1909.4049999999997</v>
      </c>
      <c r="AT851" s="1">
        <f t="shared" si="175"/>
        <v>2624.4049999999997</v>
      </c>
      <c r="BG851" s="1">
        <f t="shared" si="172"/>
        <v>42425</v>
      </c>
      <c r="BI851" s="1">
        <f t="shared" si="176"/>
        <v>711.0909999999994</v>
      </c>
      <c r="BJ851" s="1">
        <f t="shared" si="177"/>
        <v>1426.0909999999994</v>
      </c>
      <c r="CL851" s="1">
        <f t="shared" si="178"/>
        <v>84800</v>
      </c>
    </row>
    <row r="852" spans="43:90" ht="15">
      <c r="AQ852" s="1">
        <f t="shared" si="171"/>
        <v>42475</v>
      </c>
      <c r="AR852" s="1">
        <f t="shared" si="173"/>
        <v>564.625</v>
      </c>
      <c r="AS852" s="1">
        <f t="shared" si="174"/>
        <v>1898.875</v>
      </c>
      <c r="AT852" s="1">
        <f t="shared" si="175"/>
        <v>2613.875</v>
      </c>
      <c r="BG852" s="1">
        <f t="shared" si="172"/>
        <v>42475</v>
      </c>
      <c r="BI852" s="1">
        <f t="shared" si="176"/>
        <v>700.5609999999997</v>
      </c>
      <c r="BJ852" s="1">
        <f t="shared" si="177"/>
        <v>1415.5609999999997</v>
      </c>
      <c r="CL852" s="1">
        <f t="shared" si="178"/>
        <v>84900</v>
      </c>
    </row>
    <row r="853" spans="43:90" ht="15">
      <c r="AQ853" s="1">
        <f t="shared" si="171"/>
        <v>42525</v>
      </c>
      <c r="AR853" s="1">
        <f t="shared" si="173"/>
        <v>556.6350000000002</v>
      </c>
      <c r="AS853" s="1">
        <f t="shared" si="174"/>
        <v>1888.3449999999998</v>
      </c>
      <c r="AT853" s="1">
        <f t="shared" si="175"/>
        <v>2603.345</v>
      </c>
      <c r="BG853" s="1">
        <f t="shared" si="172"/>
        <v>42525</v>
      </c>
      <c r="BI853" s="1">
        <f t="shared" si="176"/>
        <v>690.031</v>
      </c>
      <c r="BJ853" s="1">
        <f t="shared" si="177"/>
        <v>1405.031</v>
      </c>
      <c r="CL853" s="1">
        <f t="shared" si="178"/>
        <v>85000</v>
      </c>
    </row>
    <row r="854" spans="43:90" ht="15">
      <c r="AQ854" s="1">
        <f t="shared" si="171"/>
        <v>42575</v>
      </c>
      <c r="AR854" s="1">
        <f t="shared" si="173"/>
        <v>548.645</v>
      </c>
      <c r="AS854" s="1">
        <f t="shared" si="174"/>
        <v>1877.815</v>
      </c>
      <c r="AT854" s="1">
        <f t="shared" si="175"/>
        <v>2592.815</v>
      </c>
      <c r="BG854" s="1">
        <f t="shared" si="172"/>
        <v>42575</v>
      </c>
      <c r="BI854" s="1">
        <f t="shared" si="176"/>
        <v>679.5010000000002</v>
      </c>
      <c r="BJ854" s="1">
        <f t="shared" si="177"/>
        <v>1394.5010000000002</v>
      </c>
      <c r="CL854" s="1">
        <f t="shared" si="178"/>
        <v>85100</v>
      </c>
    </row>
    <row r="855" spans="43:90" ht="15">
      <c r="AQ855" s="1">
        <f t="shared" si="171"/>
        <v>42625</v>
      </c>
      <c r="AR855" s="1">
        <f t="shared" si="173"/>
        <v>540.6550000000002</v>
      </c>
      <c r="AS855" s="1">
        <f t="shared" si="174"/>
        <v>1867.2849999999999</v>
      </c>
      <c r="AT855" s="1">
        <f t="shared" si="175"/>
        <v>2582.285</v>
      </c>
      <c r="BG855" s="1">
        <f t="shared" si="172"/>
        <v>42625</v>
      </c>
      <c r="BI855" s="1">
        <f t="shared" si="176"/>
        <v>668.9709999999995</v>
      </c>
      <c r="BJ855" s="1">
        <f t="shared" si="177"/>
        <v>1383.9709999999995</v>
      </c>
      <c r="CL855" s="1">
        <f t="shared" si="178"/>
        <v>85200</v>
      </c>
    </row>
    <row r="856" spans="43:90" ht="15">
      <c r="AQ856" s="1">
        <f t="shared" si="171"/>
        <v>42675</v>
      </c>
      <c r="AR856" s="1">
        <f t="shared" si="173"/>
        <v>532.665</v>
      </c>
      <c r="AS856" s="1">
        <f t="shared" si="174"/>
        <v>1856.7549999999997</v>
      </c>
      <c r="AT856" s="1">
        <f t="shared" si="175"/>
        <v>2571.7549999999997</v>
      </c>
      <c r="BG856" s="1">
        <f t="shared" si="172"/>
        <v>42675</v>
      </c>
      <c r="BI856" s="1">
        <f t="shared" si="176"/>
        <v>658.4409999999998</v>
      </c>
      <c r="BJ856" s="1">
        <f t="shared" si="177"/>
        <v>1373.4409999999998</v>
      </c>
      <c r="CL856" s="1">
        <f t="shared" si="178"/>
        <v>85300</v>
      </c>
    </row>
    <row r="857" spans="43:90" ht="15">
      <c r="AQ857" s="1">
        <f t="shared" si="171"/>
        <v>42725</v>
      </c>
      <c r="AR857" s="1">
        <f t="shared" si="173"/>
        <v>524.6750000000002</v>
      </c>
      <c r="AS857" s="1">
        <f t="shared" si="174"/>
        <v>1846.225</v>
      </c>
      <c r="AT857" s="1">
        <f t="shared" si="175"/>
        <v>2561.225</v>
      </c>
      <c r="BG857" s="1">
        <f t="shared" si="172"/>
        <v>42725</v>
      </c>
      <c r="BI857" s="1">
        <f t="shared" si="176"/>
        <v>647.9110000000001</v>
      </c>
      <c r="BJ857" s="1">
        <f t="shared" si="177"/>
        <v>1362.911</v>
      </c>
      <c r="CL857" s="1">
        <f t="shared" si="178"/>
        <v>85400</v>
      </c>
    </row>
    <row r="858" spans="43:90" ht="15">
      <c r="AQ858" s="1">
        <f t="shared" si="171"/>
        <v>42775</v>
      </c>
      <c r="AR858" s="1">
        <f t="shared" si="173"/>
        <v>516.685</v>
      </c>
      <c r="AS858" s="1">
        <f t="shared" si="174"/>
        <v>1835.6949999999997</v>
      </c>
      <c r="AT858" s="1">
        <f t="shared" si="175"/>
        <v>2550.6949999999997</v>
      </c>
      <c r="BG858" s="1">
        <f t="shared" si="172"/>
        <v>42775</v>
      </c>
      <c r="BI858" s="1">
        <f t="shared" si="176"/>
        <v>637.3809999999994</v>
      </c>
      <c r="BJ858" s="1">
        <f t="shared" si="177"/>
        <v>1352.3809999999994</v>
      </c>
      <c r="CL858" s="1">
        <f t="shared" si="178"/>
        <v>85500</v>
      </c>
    </row>
    <row r="859" spans="43:90" ht="15">
      <c r="AQ859" s="1">
        <f t="shared" si="171"/>
        <v>42825</v>
      </c>
      <c r="AR859" s="1">
        <f t="shared" si="173"/>
        <v>508.69500000000016</v>
      </c>
      <c r="AS859" s="1">
        <f t="shared" si="174"/>
        <v>1825.165</v>
      </c>
      <c r="AT859" s="1">
        <f t="shared" si="175"/>
        <v>2540.165</v>
      </c>
      <c r="BG859" s="1">
        <f t="shared" si="172"/>
        <v>42825</v>
      </c>
      <c r="BI859" s="1">
        <f t="shared" si="176"/>
        <v>626.8509999999997</v>
      </c>
      <c r="BJ859" s="1">
        <f t="shared" si="177"/>
        <v>1341.8509999999997</v>
      </c>
      <c r="CL859" s="1">
        <f t="shared" si="178"/>
        <v>85600</v>
      </c>
    </row>
    <row r="860" spans="43:90" ht="15">
      <c r="AQ860" s="1">
        <f t="shared" si="171"/>
        <v>42875</v>
      </c>
      <c r="AR860" s="1">
        <f t="shared" si="173"/>
        <v>500.7049999999999</v>
      </c>
      <c r="AS860" s="1">
        <f t="shared" si="174"/>
        <v>1814.6349999999998</v>
      </c>
      <c r="AT860" s="1">
        <f t="shared" si="175"/>
        <v>2529.6349999999998</v>
      </c>
      <c r="BG860" s="1">
        <f t="shared" si="172"/>
        <v>42875</v>
      </c>
      <c r="BI860" s="1">
        <f t="shared" si="176"/>
        <v>616.3209999999999</v>
      </c>
      <c r="BJ860" s="1">
        <f t="shared" si="177"/>
        <v>1331.321</v>
      </c>
      <c r="CL860" s="1">
        <f t="shared" si="178"/>
        <v>85700</v>
      </c>
    </row>
    <row r="861" spans="43:90" ht="15">
      <c r="AQ861" s="1">
        <f t="shared" si="171"/>
        <v>42925</v>
      </c>
      <c r="AR861" s="1">
        <f t="shared" si="173"/>
        <v>492.71500000000015</v>
      </c>
      <c r="AS861" s="1">
        <f t="shared" si="174"/>
        <v>1804.105</v>
      </c>
      <c r="AT861" s="1">
        <f t="shared" si="175"/>
        <v>2519.105</v>
      </c>
      <c r="BG861" s="1">
        <f t="shared" si="172"/>
        <v>42925</v>
      </c>
      <c r="BI861" s="1">
        <f t="shared" si="176"/>
        <v>605.7910000000002</v>
      </c>
      <c r="BJ861" s="1">
        <f t="shared" si="177"/>
        <v>1320.7910000000002</v>
      </c>
      <c r="CL861" s="1">
        <f t="shared" si="178"/>
        <v>85800</v>
      </c>
    </row>
    <row r="862" spans="43:90" ht="15">
      <c r="AQ862" s="1">
        <f t="shared" si="171"/>
        <v>42975</v>
      </c>
      <c r="AR862" s="1">
        <f t="shared" si="173"/>
        <v>484.7249999999999</v>
      </c>
      <c r="AS862" s="1">
        <f t="shared" si="174"/>
        <v>1793.5749999999998</v>
      </c>
      <c r="AT862" s="1">
        <f t="shared" si="175"/>
        <v>2508.575</v>
      </c>
      <c r="BG862" s="1">
        <f t="shared" si="172"/>
        <v>42975</v>
      </c>
      <c r="BI862" s="1">
        <f t="shared" si="176"/>
        <v>595.2609999999995</v>
      </c>
      <c r="BJ862" s="1">
        <f t="shared" si="177"/>
        <v>1310.2609999999995</v>
      </c>
      <c r="CL862" s="1">
        <f t="shared" si="178"/>
        <v>85900</v>
      </c>
    </row>
    <row r="863" spans="43:90" ht="15">
      <c r="AQ863" s="1">
        <f t="shared" si="171"/>
        <v>43025</v>
      </c>
      <c r="AR863" s="1">
        <f t="shared" si="173"/>
        <v>476.7350000000001</v>
      </c>
      <c r="AS863" s="1">
        <f t="shared" si="174"/>
        <v>1783.0449999999996</v>
      </c>
      <c r="AT863" s="1">
        <f t="shared" si="175"/>
        <v>2498.0449999999996</v>
      </c>
      <c r="BG863" s="1">
        <f t="shared" si="172"/>
        <v>43025</v>
      </c>
      <c r="BI863" s="1">
        <f t="shared" si="176"/>
        <v>584.7309999999998</v>
      </c>
      <c r="BJ863" s="1">
        <f t="shared" si="177"/>
        <v>1299.7309999999998</v>
      </c>
      <c r="CL863" s="1">
        <f t="shared" si="178"/>
        <v>86000</v>
      </c>
    </row>
    <row r="864" spans="43:90" ht="15">
      <c r="AQ864" s="1">
        <f t="shared" si="171"/>
        <v>43075</v>
      </c>
      <c r="AR864" s="1">
        <f t="shared" si="173"/>
        <v>468.7449999999999</v>
      </c>
      <c r="AS864" s="1">
        <f t="shared" si="174"/>
        <v>1772.5149999999999</v>
      </c>
      <c r="AT864" s="1">
        <f t="shared" si="175"/>
        <v>2487.515</v>
      </c>
      <c r="BG864" s="1">
        <f t="shared" si="172"/>
        <v>43075</v>
      </c>
      <c r="BI864" s="1">
        <f t="shared" si="176"/>
        <v>574.201</v>
      </c>
      <c r="BJ864" s="1">
        <f t="shared" si="177"/>
        <v>1289.201</v>
      </c>
      <c r="CL864" s="1">
        <f t="shared" si="178"/>
        <v>86100</v>
      </c>
    </row>
    <row r="865" spans="43:90" ht="15">
      <c r="AQ865" s="1">
        <f t="shared" si="171"/>
        <v>43125</v>
      </c>
      <c r="AR865" s="1">
        <f t="shared" si="173"/>
        <v>460.7550000000001</v>
      </c>
      <c r="AS865" s="1">
        <f t="shared" si="174"/>
        <v>1761.9849999999997</v>
      </c>
      <c r="AT865" s="1">
        <f t="shared" si="175"/>
        <v>2476.9849999999997</v>
      </c>
      <c r="BG865" s="1">
        <f t="shared" si="172"/>
        <v>43125</v>
      </c>
      <c r="BI865" s="1">
        <f t="shared" si="176"/>
        <v>563.6709999999994</v>
      </c>
      <c r="BJ865" s="1">
        <f t="shared" si="177"/>
        <v>1278.6709999999994</v>
      </c>
      <c r="CL865" s="1">
        <f t="shared" si="178"/>
        <v>86200</v>
      </c>
    </row>
    <row r="866" spans="43:90" ht="15">
      <c r="AQ866" s="1">
        <f t="shared" si="171"/>
        <v>43175</v>
      </c>
      <c r="AR866" s="1">
        <f t="shared" si="173"/>
        <v>452.7649999999999</v>
      </c>
      <c r="AS866" s="1">
        <f t="shared" si="174"/>
        <v>1751.455</v>
      </c>
      <c r="AT866" s="1">
        <f t="shared" si="175"/>
        <v>2466.455</v>
      </c>
      <c r="BG866" s="1">
        <f t="shared" si="172"/>
        <v>43175</v>
      </c>
      <c r="BI866" s="1">
        <f t="shared" si="176"/>
        <v>553.1409999999996</v>
      </c>
      <c r="BJ866" s="1">
        <f t="shared" si="177"/>
        <v>1268.1409999999996</v>
      </c>
      <c r="CL866" s="1">
        <f t="shared" si="178"/>
        <v>86300</v>
      </c>
    </row>
    <row r="867" spans="43:90" ht="15">
      <c r="AQ867" s="1">
        <f t="shared" si="171"/>
        <v>43225</v>
      </c>
      <c r="AR867" s="1">
        <f t="shared" si="173"/>
        <v>444.7750000000001</v>
      </c>
      <c r="AS867" s="1">
        <f t="shared" si="174"/>
        <v>1740.9249999999997</v>
      </c>
      <c r="AT867" s="1">
        <f t="shared" si="175"/>
        <v>2455.9249999999997</v>
      </c>
      <c r="BG867" s="1">
        <f t="shared" si="172"/>
        <v>43225</v>
      </c>
      <c r="BI867" s="1">
        <f t="shared" si="176"/>
        <v>542.6109999999999</v>
      </c>
      <c r="BJ867" s="1">
        <f t="shared" si="177"/>
        <v>1257.6109999999999</v>
      </c>
      <c r="CL867" s="1">
        <f t="shared" si="178"/>
        <v>86400</v>
      </c>
    </row>
    <row r="868" spans="43:90" ht="15">
      <c r="AQ868" s="1">
        <f t="shared" si="171"/>
        <v>43275</v>
      </c>
      <c r="AR868" s="1">
        <f t="shared" si="173"/>
        <v>436.78499999999985</v>
      </c>
      <c r="AS868" s="1">
        <f t="shared" si="174"/>
        <v>1730.395</v>
      </c>
      <c r="AT868" s="1">
        <f t="shared" si="175"/>
        <v>2445.395</v>
      </c>
      <c r="BG868" s="1">
        <f t="shared" si="172"/>
        <v>43275</v>
      </c>
      <c r="BI868" s="1">
        <f t="shared" si="176"/>
        <v>532.0810000000001</v>
      </c>
      <c r="BJ868" s="1">
        <f t="shared" si="177"/>
        <v>1247.0810000000001</v>
      </c>
      <c r="CL868" s="1">
        <f t="shared" si="178"/>
        <v>86500</v>
      </c>
    </row>
    <row r="869" spans="43:90" ht="15">
      <c r="AQ869" s="1">
        <f t="shared" si="171"/>
        <v>43325</v>
      </c>
      <c r="AR869" s="1">
        <f t="shared" si="173"/>
        <v>428.7950000000001</v>
      </c>
      <c r="AS869" s="1">
        <f t="shared" si="174"/>
        <v>1719.8649999999998</v>
      </c>
      <c r="AT869" s="1">
        <f t="shared" si="175"/>
        <v>2434.865</v>
      </c>
      <c r="BG869" s="1">
        <f t="shared" si="172"/>
        <v>43325</v>
      </c>
      <c r="BI869" s="1">
        <f t="shared" si="176"/>
        <v>521.5509999999995</v>
      </c>
      <c r="BJ869" s="1">
        <f t="shared" si="177"/>
        <v>1236.5509999999995</v>
      </c>
      <c r="CL869" s="1">
        <f t="shared" si="178"/>
        <v>86600</v>
      </c>
    </row>
    <row r="870" spans="43:90" ht="15">
      <c r="AQ870" s="1">
        <f aca="true" t="shared" si="179" ref="AQ870:AQ933">AQ869+50</f>
        <v>43375</v>
      </c>
      <c r="AR870" s="1">
        <f t="shared" si="173"/>
        <v>420.80499999999984</v>
      </c>
      <c r="AS870" s="1">
        <f t="shared" si="174"/>
        <v>1709.335</v>
      </c>
      <c r="AT870" s="1">
        <f t="shared" si="175"/>
        <v>2424.335</v>
      </c>
      <c r="BG870" s="1">
        <f aca="true" t="shared" si="180" ref="BG870:BG933">BG869+50</f>
        <v>43375</v>
      </c>
      <c r="BI870" s="1">
        <f t="shared" si="176"/>
        <v>511.02099999999973</v>
      </c>
      <c r="BJ870" s="1">
        <f t="shared" si="177"/>
        <v>1226.0209999999997</v>
      </c>
      <c r="CL870" s="1">
        <f t="shared" si="178"/>
        <v>86700</v>
      </c>
    </row>
    <row r="871" spans="43:90" ht="15">
      <c r="AQ871" s="1">
        <f t="shared" si="179"/>
        <v>43425</v>
      </c>
      <c r="AR871" s="1">
        <f t="shared" si="173"/>
        <v>412.81500000000005</v>
      </c>
      <c r="AS871" s="1">
        <f t="shared" si="174"/>
        <v>1698.8049999999998</v>
      </c>
      <c r="AT871" s="1">
        <f t="shared" si="175"/>
        <v>2413.805</v>
      </c>
      <c r="BG871" s="1">
        <f t="shared" si="180"/>
        <v>43425</v>
      </c>
      <c r="BI871" s="1">
        <f t="shared" si="176"/>
        <v>500.491</v>
      </c>
      <c r="BJ871" s="1">
        <f t="shared" si="177"/>
        <v>1215.491</v>
      </c>
      <c r="CL871" s="1">
        <f t="shared" si="178"/>
        <v>86800</v>
      </c>
    </row>
    <row r="872" spans="43:90" ht="15">
      <c r="AQ872" s="1">
        <f t="shared" si="179"/>
        <v>43475</v>
      </c>
      <c r="AR872" s="1">
        <f t="shared" si="173"/>
        <v>404.8250000000003</v>
      </c>
      <c r="AS872" s="1">
        <f t="shared" si="174"/>
        <v>1688.2749999999996</v>
      </c>
      <c r="AT872" s="1">
        <f t="shared" si="175"/>
        <v>2403.2749999999996</v>
      </c>
      <c r="BG872" s="1">
        <f t="shared" si="180"/>
        <v>43475</v>
      </c>
      <c r="BI872" s="1">
        <f t="shared" si="176"/>
        <v>489.96099999999933</v>
      </c>
      <c r="BJ872" s="1">
        <f t="shared" si="177"/>
        <v>1204.9609999999993</v>
      </c>
      <c r="CL872" s="1">
        <f t="shared" si="178"/>
        <v>86900</v>
      </c>
    </row>
    <row r="873" spans="43:90" ht="15">
      <c r="AQ873" s="1">
        <f t="shared" si="179"/>
        <v>43525</v>
      </c>
      <c r="AR873" s="1">
        <f t="shared" si="173"/>
        <v>396.83500000000004</v>
      </c>
      <c r="AS873" s="1">
        <f t="shared" si="174"/>
        <v>1677.745</v>
      </c>
      <c r="AT873" s="1">
        <f t="shared" si="175"/>
        <v>2392.745</v>
      </c>
      <c r="BG873" s="1">
        <f t="shared" si="180"/>
        <v>43525</v>
      </c>
      <c r="BI873" s="1">
        <f t="shared" si="176"/>
        <v>479.4309999999996</v>
      </c>
      <c r="BJ873" s="1">
        <f t="shared" si="177"/>
        <v>1194.4309999999996</v>
      </c>
      <c r="CL873" s="1">
        <f t="shared" si="178"/>
        <v>87000</v>
      </c>
    </row>
    <row r="874" spans="43:90" ht="15">
      <c r="AQ874" s="1">
        <f t="shared" si="179"/>
        <v>43575</v>
      </c>
      <c r="AR874" s="1">
        <f t="shared" si="173"/>
        <v>388.84500000000025</v>
      </c>
      <c r="AS874" s="1">
        <f t="shared" si="174"/>
        <v>1667.2149999999997</v>
      </c>
      <c r="AT874" s="1">
        <f t="shared" si="175"/>
        <v>2382.2149999999997</v>
      </c>
      <c r="BG874" s="1">
        <f t="shared" si="180"/>
        <v>43575</v>
      </c>
      <c r="BI874" s="1">
        <f t="shared" si="176"/>
        <v>468.90099999999984</v>
      </c>
      <c r="BJ874" s="1">
        <f t="shared" si="177"/>
        <v>1183.9009999999998</v>
      </c>
      <c r="CL874" s="1">
        <f t="shared" si="178"/>
        <v>87100</v>
      </c>
    </row>
    <row r="875" spans="43:90" ht="15">
      <c r="AQ875" s="1">
        <f t="shared" si="179"/>
        <v>43625</v>
      </c>
      <c r="AR875" s="1">
        <f aca="true" t="shared" si="181" ref="AR875:AR922">3461-((AQ875-24350)*0.1598)</f>
        <v>380.855</v>
      </c>
      <c r="AS875" s="1">
        <f aca="true" t="shared" si="182" ref="AS875:AS938">5716-((AQ875-24350)*0.2106)</f>
        <v>1656.685</v>
      </c>
      <c r="AT875" s="1">
        <f aca="true" t="shared" si="183" ref="AT875:AT938">6431-((AQ875-24350)*0.2106)</f>
        <v>2371.685</v>
      </c>
      <c r="BG875" s="1">
        <f t="shared" si="180"/>
        <v>43625</v>
      </c>
      <c r="BI875" s="1">
        <f t="shared" si="176"/>
        <v>458.3710000000001</v>
      </c>
      <c r="BJ875" s="1">
        <f t="shared" si="177"/>
        <v>1173.371</v>
      </c>
      <c r="CL875" s="1">
        <f t="shared" si="178"/>
        <v>87200</v>
      </c>
    </row>
    <row r="876" spans="43:90" ht="15">
      <c r="AQ876" s="1">
        <f t="shared" si="179"/>
        <v>43675</v>
      </c>
      <c r="AR876" s="1">
        <f t="shared" si="181"/>
        <v>372.86500000000024</v>
      </c>
      <c r="AS876" s="1">
        <f t="shared" si="182"/>
        <v>1646.1549999999997</v>
      </c>
      <c r="AT876" s="1">
        <f t="shared" si="183"/>
        <v>2361.1549999999997</v>
      </c>
      <c r="BG876" s="1">
        <f t="shared" si="180"/>
        <v>43675</v>
      </c>
      <c r="BI876" s="1">
        <f t="shared" si="176"/>
        <v>447.84099999999944</v>
      </c>
      <c r="BJ876" s="1">
        <f t="shared" si="177"/>
        <v>1162.8409999999994</v>
      </c>
      <c r="CL876" s="1">
        <f t="shared" si="178"/>
        <v>87300</v>
      </c>
    </row>
    <row r="877" spans="43:90" ht="15">
      <c r="AQ877" s="1">
        <f t="shared" si="179"/>
        <v>43725</v>
      </c>
      <c r="AR877" s="1">
        <f t="shared" si="181"/>
        <v>364.875</v>
      </c>
      <c r="AS877" s="1">
        <f t="shared" si="182"/>
        <v>1635.625</v>
      </c>
      <c r="AT877" s="1">
        <f t="shared" si="183"/>
        <v>2350.625</v>
      </c>
      <c r="BG877" s="1">
        <f t="shared" si="180"/>
        <v>43725</v>
      </c>
      <c r="BI877" s="1">
        <f t="shared" si="176"/>
        <v>437.3109999999997</v>
      </c>
      <c r="BJ877" s="1">
        <f t="shared" si="177"/>
        <v>1152.3109999999997</v>
      </c>
      <c r="CL877" s="1">
        <f t="shared" si="178"/>
        <v>87400</v>
      </c>
    </row>
    <row r="878" spans="43:90" ht="15">
      <c r="AQ878" s="1">
        <f t="shared" si="179"/>
        <v>43775</v>
      </c>
      <c r="AR878" s="1">
        <f t="shared" si="181"/>
        <v>356.8850000000002</v>
      </c>
      <c r="AS878" s="1">
        <f t="shared" si="182"/>
        <v>1625.0949999999998</v>
      </c>
      <c r="AT878" s="1">
        <f t="shared" si="183"/>
        <v>2340.095</v>
      </c>
      <c r="BG878" s="1">
        <f t="shared" si="180"/>
        <v>43775</v>
      </c>
      <c r="BI878" s="1">
        <f t="shared" si="176"/>
        <v>426.78099999999995</v>
      </c>
      <c r="BJ878" s="1">
        <f t="shared" si="177"/>
        <v>1141.781</v>
      </c>
      <c r="CL878" s="1">
        <f t="shared" si="178"/>
        <v>87500</v>
      </c>
    </row>
    <row r="879" spans="43:90" ht="15">
      <c r="AQ879" s="1">
        <f t="shared" si="179"/>
        <v>43825</v>
      </c>
      <c r="AR879" s="1">
        <f t="shared" si="181"/>
        <v>348.895</v>
      </c>
      <c r="AS879" s="1">
        <f t="shared" si="182"/>
        <v>1614.5649999999996</v>
      </c>
      <c r="AT879" s="1">
        <f t="shared" si="183"/>
        <v>2329.5649999999996</v>
      </c>
      <c r="BG879" s="1">
        <f t="shared" si="180"/>
        <v>43825</v>
      </c>
      <c r="BI879" s="1">
        <f t="shared" si="176"/>
        <v>416.2510000000002</v>
      </c>
      <c r="BJ879" s="1">
        <f t="shared" si="177"/>
        <v>1131.2510000000002</v>
      </c>
      <c r="CL879" s="1">
        <f t="shared" si="178"/>
        <v>87600</v>
      </c>
    </row>
    <row r="880" spans="43:90" ht="15">
      <c r="AQ880" s="1">
        <f t="shared" si="179"/>
        <v>43875</v>
      </c>
      <c r="AR880" s="1">
        <f t="shared" si="181"/>
        <v>340.9050000000002</v>
      </c>
      <c r="AS880" s="1">
        <f t="shared" si="182"/>
        <v>1604.0349999999999</v>
      </c>
      <c r="AT880" s="1">
        <f t="shared" si="183"/>
        <v>2319.035</v>
      </c>
      <c r="BG880" s="1">
        <f t="shared" si="180"/>
        <v>43875</v>
      </c>
      <c r="BI880" s="1">
        <f t="shared" si="176"/>
        <v>405.72099999999955</v>
      </c>
      <c r="BJ880" s="1">
        <f t="shared" si="177"/>
        <v>1120.7209999999995</v>
      </c>
      <c r="CL880" s="1">
        <f t="shared" si="178"/>
        <v>87700</v>
      </c>
    </row>
    <row r="881" spans="43:90" ht="15">
      <c r="AQ881" s="1">
        <f t="shared" si="179"/>
        <v>43925</v>
      </c>
      <c r="AR881" s="1">
        <f t="shared" si="181"/>
        <v>332.91499999999996</v>
      </c>
      <c r="AS881" s="1">
        <f t="shared" si="182"/>
        <v>1593.505</v>
      </c>
      <c r="AT881" s="1">
        <f t="shared" si="183"/>
        <v>2308.505</v>
      </c>
      <c r="BG881" s="1">
        <f t="shared" si="180"/>
        <v>43925</v>
      </c>
      <c r="BI881" s="1">
        <f t="shared" si="176"/>
        <v>395.1909999999998</v>
      </c>
      <c r="BJ881" s="1">
        <f t="shared" si="177"/>
        <v>1110.1909999999998</v>
      </c>
      <c r="CL881" s="1">
        <f t="shared" si="178"/>
        <v>87800</v>
      </c>
    </row>
    <row r="882" spans="43:90" ht="15">
      <c r="AQ882" s="1">
        <f t="shared" si="179"/>
        <v>43975</v>
      </c>
      <c r="AR882" s="1">
        <f t="shared" si="181"/>
        <v>324.9250000000002</v>
      </c>
      <c r="AS882" s="1">
        <f t="shared" si="182"/>
        <v>1582.9749999999995</v>
      </c>
      <c r="AT882" s="1">
        <f t="shared" si="183"/>
        <v>2297.9749999999995</v>
      </c>
      <c r="BG882" s="1">
        <f t="shared" si="180"/>
        <v>43975</v>
      </c>
      <c r="BI882" s="1">
        <f t="shared" si="176"/>
        <v>384.66100000000006</v>
      </c>
      <c r="BJ882" s="1">
        <f t="shared" si="177"/>
        <v>1099.661</v>
      </c>
      <c r="CL882" s="1">
        <f t="shared" si="178"/>
        <v>87900</v>
      </c>
    </row>
    <row r="883" spans="43:90" ht="15">
      <c r="AQ883" s="1">
        <f t="shared" si="179"/>
        <v>44025</v>
      </c>
      <c r="AR883" s="1">
        <f t="shared" si="181"/>
        <v>316.93499999999995</v>
      </c>
      <c r="AS883" s="1">
        <f t="shared" si="182"/>
        <v>1572.4449999999997</v>
      </c>
      <c r="AT883" s="1">
        <f t="shared" si="183"/>
        <v>2287.4449999999997</v>
      </c>
      <c r="BG883" s="1">
        <f t="shared" si="180"/>
        <v>44025</v>
      </c>
      <c r="BI883" s="1">
        <f t="shared" si="176"/>
        <v>374.1309999999994</v>
      </c>
      <c r="BJ883" s="1">
        <f t="shared" si="177"/>
        <v>1089.1309999999994</v>
      </c>
      <c r="CL883" s="1">
        <f t="shared" si="178"/>
        <v>88000</v>
      </c>
    </row>
    <row r="884" spans="43:90" ht="15">
      <c r="AQ884" s="1">
        <f t="shared" si="179"/>
        <v>44075</v>
      </c>
      <c r="AR884" s="1">
        <f t="shared" si="181"/>
        <v>308.94500000000016</v>
      </c>
      <c r="AS884" s="1">
        <f t="shared" si="182"/>
        <v>1561.915</v>
      </c>
      <c r="AT884" s="1">
        <f t="shared" si="183"/>
        <v>2276.915</v>
      </c>
      <c r="BG884" s="1">
        <f t="shared" si="180"/>
        <v>44075</v>
      </c>
      <c r="BI884" s="1">
        <f t="shared" si="176"/>
        <v>363.60099999999966</v>
      </c>
      <c r="BJ884" s="1">
        <f t="shared" si="177"/>
        <v>1078.6009999999997</v>
      </c>
      <c r="CL884" s="1">
        <f t="shared" si="178"/>
        <v>88100</v>
      </c>
    </row>
    <row r="885" spans="43:90" ht="15">
      <c r="AQ885" s="1">
        <f t="shared" si="179"/>
        <v>44125</v>
      </c>
      <c r="AR885" s="1">
        <f t="shared" si="181"/>
        <v>300.9549999999999</v>
      </c>
      <c r="AS885" s="1">
        <f t="shared" si="182"/>
        <v>1551.3850000000002</v>
      </c>
      <c r="AT885" s="1">
        <f t="shared" si="183"/>
        <v>2266.385</v>
      </c>
      <c r="BG885" s="1">
        <f t="shared" si="180"/>
        <v>44125</v>
      </c>
      <c r="BI885" s="1">
        <f t="shared" si="176"/>
        <v>353.0709999999999</v>
      </c>
      <c r="BJ885" s="1">
        <f t="shared" si="177"/>
        <v>1068.071</v>
      </c>
      <c r="CL885" s="1">
        <f t="shared" si="178"/>
        <v>88200</v>
      </c>
    </row>
    <row r="886" spans="43:90" ht="15">
      <c r="AQ886" s="1">
        <f t="shared" si="179"/>
        <v>44175</v>
      </c>
      <c r="AR886" s="1">
        <f t="shared" si="181"/>
        <v>292.96500000000015</v>
      </c>
      <c r="AS886" s="1">
        <f t="shared" si="182"/>
        <v>1540.8549999999996</v>
      </c>
      <c r="AT886" s="1">
        <f t="shared" si="183"/>
        <v>2255.8549999999996</v>
      </c>
      <c r="BG886" s="1">
        <f t="shared" si="180"/>
        <v>44175</v>
      </c>
      <c r="BI886" s="1">
        <f t="shared" si="176"/>
        <v>342.54100000000017</v>
      </c>
      <c r="BJ886" s="1">
        <f t="shared" si="177"/>
        <v>1057.5410000000002</v>
      </c>
      <c r="CL886" s="1">
        <f t="shared" si="178"/>
        <v>88300</v>
      </c>
    </row>
    <row r="887" spans="43:90" ht="15">
      <c r="AQ887" s="1">
        <f t="shared" si="179"/>
        <v>44225</v>
      </c>
      <c r="AR887" s="1">
        <f t="shared" si="181"/>
        <v>284.9749999999999</v>
      </c>
      <c r="AS887" s="1">
        <f t="shared" si="182"/>
        <v>1530.3249999999998</v>
      </c>
      <c r="AT887" s="1">
        <f t="shared" si="183"/>
        <v>2245.325</v>
      </c>
      <c r="BG887" s="1">
        <f t="shared" si="180"/>
        <v>44225</v>
      </c>
      <c r="BI887" s="1">
        <f t="shared" si="176"/>
        <v>332.0109999999995</v>
      </c>
      <c r="BJ887" s="1">
        <f t="shared" si="177"/>
        <v>1047.0109999999995</v>
      </c>
      <c r="CL887" s="1">
        <f t="shared" si="178"/>
        <v>88400</v>
      </c>
    </row>
    <row r="888" spans="43:90" ht="15">
      <c r="AQ888" s="1">
        <f t="shared" si="179"/>
        <v>44275</v>
      </c>
      <c r="AR888" s="1">
        <f t="shared" si="181"/>
        <v>276.9850000000001</v>
      </c>
      <c r="AS888" s="1">
        <f t="shared" si="182"/>
        <v>1519.795</v>
      </c>
      <c r="AT888" s="1">
        <f t="shared" si="183"/>
        <v>2234.795</v>
      </c>
      <c r="BG888" s="1">
        <f t="shared" si="180"/>
        <v>44275</v>
      </c>
      <c r="BI888" s="1">
        <f t="shared" si="176"/>
        <v>321.48099999999977</v>
      </c>
      <c r="BJ888" s="1">
        <f t="shared" si="177"/>
        <v>1036.4809999999998</v>
      </c>
      <c r="CL888" s="1">
        <f t="shared" si="178"/>
        <v>88500</v>
      </c>
    </row>
    <row r="889" spans="43:90" ht="15">
      <c r="AQ889" s="1">
        <f t="shared" si="179"/>
        <v>44325</v>
      </c>
      <c r="AR889" s="1">
        <f t="shared" si="181"/>
        <v>268.9949999999999</v>
      </c>
      <c r="AS889" s="1">
        <f t="shared" si="182"/>
        <v>1509.2649999999994</v>
      </c>
      <c r="AT889" s="1">
        <f t="shared" si="183"/>
        <v>2224.2649999999994</v>
      </c>
      <c r="BG889" s="1">
        <f t="shared" si="180"/>
        <v>44325</v>
      </c>
      <c r="BI889" s="1">
        <f aca="true" t="shared" si="184" ref="BI889:BI918">5716-((BG889-18660)*0.2106)</f>
        <v>310.951</v>
      </c>
      <c r="BJ889" s="1">
        <f aca="true" t="shared" si="185" ref="BJ889:BJ952">6431-((BG889-18660)*0.2106)</f>
        <v>1025.951</v>
      </c>
      <c r="CL889" s="1">
        <f t="shared" si="178"/>
        <v>88600</v>
      </c>
    </row>
    <row r="890" spans="43:90" ht="15">
      <c r="AQ890" s="1">
        <f t="shared" si="179"/>
        <v>44375</v>
      </c>
      <c r="AR890" s="1">
        <f t="shared" si="181"/>
        <v>261.0050000000001</v>
      </c>
      <c r="AS890" s="1">
        <f t="shared" si="182"/>
        <v>1498.7349999999997</v>
      </c>
      <c r="AT890" s="1">
        <f t="shared" si="183"/>
        <v>2213.7349999999997</v>
      </c>
      <c r="BG890" s="1">
        <f t="shared" si="180"/>
        <v>44375</v>
      </c>
      <c r="BI890" s="1">
        <f t="shared" si="184"/>
        <v>300.42099999999937</v>
      </c>
      <c r="BJ890" s="1">
        <f t="shared" si="185"/>
        <v>1015.4209999999994</v>
      </c>
      <c r="CL890" s="1">
        <f t="shared" si="178"/>
        <v>88700</v>
      </c>
    </row>
    <row r="891" spans="43:90" ht="15">
      <c r="AQ891" s="1">
        <f t="shared" si="179"/>
        <v>44425</v>
      </c>
      <c r="AR891" s="1">
        <f t="shared" si="181"/>
        <v>253.01499999999987</v>
      </c>
      <c r="AS891" s="1">
        <f t="shared" si="182"/>
        <v>1488.205</v>
      </c>
      <c r="AT891" s="1">
        <f t="shared" si="183"/>
        <v>2203.205</v>
      </c>
      <c r="BG891" s="1">
        <f t="shared" si="180"/>
        <v>44425</v>
      </c>
      <c r="BI891" s="1">
        <f t="shared" si="184"/>
        <v>289.8909999999996</v>
      </c>
      <c r="BJ891" s="1">
        <f t="shared" si="185"/>
        <v>1004.8909999999996</v>
      </c>
      <c r="CL891" s="1">
        <f t="shared" si="178"/>
        <v>88800</v>
      </c>
    </row>
    <row r="892" spans="43:90" ht="15">
      <c r="AQ892" s="1">
        <f t="shared" si="179"/>
        <v>44475</v>
      </c>
      <c r="AR892" s="1">
        <f t="shared" si="181"/>
        <v>245.0250000000001</v>
      </c>
      <c r="AS892" s="1">
        <f t="shared" si="182"/>
        <v>1477.6750000000002</v>
      </c>
      <c r="AT892" s="1">
        <f t="shared" si="183"/>
        <v>2192.675</v>
      </c>
      <c r="BG892" s="1">
        <f t="shared" si="180"/>
        <v>44475</v>
      </c>
      <c r="BI892" s="1">
        <f t="shared" si="184"/>
        <v>279.3609999999999</v>
      </c>
      <c r="BJ892" s="1">
        <f t="shared" si="185"/>
        <v>994.3609999999999</v>
      </c>
      <c r="CL892" s="1">
        <f t="shared" si="178"/>
        <v>88900</v>
      </c>
    </row>
    <row r="893" spans="43:90" ht="15">
      <c r="AQ893" s="1">
        <f t="shared" si="179"/>
        <v>44525</v>
      </c>
      <c r="AR893" s="1">
        <f t="shared" si="181"/>
        <v>237.03499999999985</v>
      </c>
      <c r="AS893" s="1">
        <f t="shared" si="182"/>
        <v>1467.1449999999995</v>
      </c>
      <c r="AT893" s="1">
        <f t="shared" si="183"/>
        <v>2182.1449999999995</v>
      </c>
      <c r="BG893" s="1">
        <f t="shared" si="180"/>
        <v>44525</v>
      </c>
      <c r="BI893" s="1">
        <f t="shared" si="184"/>
        <v>268.83100000000013</v>
      </c>
      <c r="BJ893" s="1">
        <f t="shared" si="185"/>
        <v>983.8310000000001</v>
      </c>
      <c r="CL893" s="1">
        <f t="shared" si="178"/>
        <v>89000</v>
      </c>
    </row>
    <row r="894" spans="43:90" ht="15">
      <c r="AQ894" s="1">
        <f t="shared" si="179"/>
        <v>44575</v>
      </c>
      <c r="AR894" s="1">
        <f t="shared" si="181"/>
        <v>229.04500000000007</v>
      </c>
      <c r="AS894" s="1">
        <f t="shared" si="182"/>
        <v>1456.6149999999998</v>
      </c>
      <c r="AT894" s="1">
        <f t="shared" si="183"/>
        <v>2171.615</v>
      </c>
      <c r="BG894" s="1">
        <f t="shared" si="180"/>
        <v>44575</v>
      </c>
      <c r="BI894" s="1">
        <f t="shared" si="184"/>
        <v>258.3009999999995</v>
      </c>
      <c r="BJ894" s="1">
        <f t="shared" si="185"/>
        <v>973.3009999999995</v>
      </c>
      <c r="CL894" s="1">
        <f t="shared" si="178"/>
        <v>89100</v>
      </c>
    </row>
    <row r="895" spans="43:90" ht="15">
      <c r="AQ895" s="1">
        <f t="shared" si="179"/>
        <v>44625</v>
      </c>
      <c r="AR895" s="1">
        <f t="shared" si="181"/>
        <v>221.05499999999984</v>
      </c>
      <c r="AS895" s="1">
        <f t="shared" si="182"/>
        <v>1446.085</v>
      </c>
      <c r="AT895" s="1">
        <f t="shared" si="183"/>
        <v>2161.085</v>
      </c>
      <c r="BG895" s="1">
        <f t="shared" si="180"/>
        <v>44625</v>
      </c>
      <c r="BI895" s="1">
        <f t="shared" si="184"/>
        <v>247.77099999999973</v>
      </c>
      <c r="BJ895" s="1">
        <f t="shared" si="185"/>
        <v>962.7709999999997</v>
      </c>
      <c r="CL895" s="1">
        <f t="shared" si="178"/>
        <v>89200</v>
      </c>
    </row>
    <row r="896" spans="43:90" ht="15">
      <c r="AQ896" s="1">
        <f t="shared" si="179"/>
        <v>44675</v>
      </c>
      <c r="AR896" s="1">
        <f t="shared" si="181"/>
        <v>213.06500000000005</v>
      </c>
      <c r="AS896" s="1">
        <f t="shared" si="182"/>
        <v>1435.5549999999994</v>
      </c>
      <c r="AT896" s="1">
        <f t="shared" si="183"/>
        <v>2150.5549999999994</v>
      </c>
      <c r="BG896" s="1">
        <f t="shared" si="180"/>
        <v>44675</v>
      </c>
      <c r="BI896" s="1">
        <f t="shared" si="184"/>
        <v>237.24099999999999</v>
      </c>
      <c r="BJ896" s="1">
        <f t="shared" si="185"/>
        <v>952.241</v>
      </c>
      <c r="CL896" s="1">
        <f t="shared" si="178"/>
        <v>89300</v>
      </c>
    </row>
    <row r="897" spans="43:90" ht="15">
      <c r="AQ897" s="1">
        <f t="shared" si="179"/>
        <v>44725</v>
      </c>
      <c r="AR897" s="1">
        <f t="shared" si="181"/>
        <v>205.07500000000027</v>
      </c>
      <c r="AS897" s="1">
        <f t="shared" si="182"/>
        <v>1425.0249999999996</v>
      </c>
      <c r="AT897" s="1">
        <f t="shared" si="183"/>
        <v>2140.0249999999996</v>
      </c>
      <c r="BG897" s="1">
        <f t="shared" si="180"/>
        <v>44725</v>
      </c>
      <c r="BI897" s="1">
        <f t="shared" si="184"/>
        <v>226.71099999999933</v>
      </c>
      <c r="BJ897" s="1">
        <f t="shared" si="185"/>
        <v>941.7109999999993</v>
      </c>
      <c r="CL897" s="1">
        <f t="shared" si="178"/>
        <v>89400</v>
      </c>
    </row>
    <row r="898" spans="43:90" ht="15">
      <c r="AQ898" s="1">
        <f t="shared" si="179"/>
        <v>44775</v>
      </c>
      <c r="AR898" s="1">
        <f t="shared" si="181"/>
        <v>197.08500000000004</v>
      </c>
      <c r="AS898" s="1">
        <f t="shared" si="182"/>
        <v>1414.495</v>
      </c>
      <c r="AT898" s="1">
        <f t="shared" si="183"/>
        <v>2129.495</v>
      </c>
      <c r="BG898" s="1">
        <f t="shared" si="180"/>
        <v>44775</v>
      </c>
      <c r="BI898" s="1">
        <f t="shared" si="184"/>
        <v>216.18099999999959</v>
      </c>
      <c r="BJ898" s="1">
        <f t="shared" si="185"/>
        <v>931.1809999999996</v>
      </c>
      <c r="CL898" s="1">
        <f t="shared" si="178"/>
        <v>89500</v>
      </c>
    </row>
    <row r="899" spans="43:90" ht="15">
      <c r="AQ899" s="1">
        <f t="shared" si="179"/>
        <v>44825</v>
      </c>
      <c r="AR899" s="1">
        <f t="shared" si="181"/>
        <v>189.09500000000025</v>
      </c>
      <c r="AS899" s="1">
        <f t="shared" si="182"/>
        <v>1403.9650000000001</v>
      </c>
      <c r="AT899" s="1">
        <f t="shared" si="183"/>
        <v>2118.965</v>
      </c>
      <c r="BG899" s="1">
        <f t="shared" si="180"/>
        <v>44825</v>
      </c>
      <c r="BI899" s="1">
        <f t="shared" si="184"/>
        <v>205.65099999999984</v>
      </c>
      <c r="BJ899" s="1">
        <f t="shared" si="185"/>
        <v>920.6509999999998</v>
      </c>
      <c r="CL899" s="1">
        <f t="shared" si="178"/>
        <v>89600</v>
      </c>
    </row>
    <row r="900" spans="43:90" ht="15">
      <c r="AQ900" s="1">
        <f t="shared" si="179"/>
        <v>44875</v>
      </c>
      <c r="AR900" s="1">
        <f t="shared" si="181"/>
        <v>181.10500000000002</v>
      </c>
      <c r="AS900" s="1">
        <f t="shared" si="182"/>
        <v>1393.4349999999995</v>
      </c>
      <c r="AT900" s="1">
        <f t="shared" si="183"/>
        <v>2108.4349999999995</v>
      </c>
      <c r="BG900" s="1">
        <f t="shared" si="180"/>
        <v>44875</v>
      </c>
      <c r="BI900" s="1">
        <f t="shared" si="184"/>
        <v>195.1210000000001</v>
      </c>
      <c r="BJ900" s="1">
        <f t="shared" si="185"/>
        <v>910.1210000000001</v>
      </c>
      <c r="CL900" s="1">
        <f t="shared" si="178"/>
        <v>89700</v>
      </c>
    </row>
    <row r="901" spans="43:90" ht="15">
      <c r="AQ901" s="1">
        <f t="shared" si="179"/>
        <v>44925</v>
      </c>
      <c r="AR901" s="1">
        <f t="shared" si="181"/>
        <v>173.11500000000024</v>
      </c>
      <c r="AS901" s="1">
        <f t="shared" si="182"/>
        <v>1382.9049999999997</v>
      </c>
      <c r="AT901" s="1">
        <f t="shared" si="183"/>
        <v>2097.9049999999997</v>
      </c>
      <c r="BG901" s="1">
        <f t="shared" si="180"/>
        <v>44925</v>
      </c>
      <c r="BI901" s="1">
        <f t="shared" si="184"/>
        <v>184.59099999999944</v>
      </c>
      <c r="BJ901" s="1">
        <f t="shared" si="185"/>
        <v>899.5909999999994</v>
      </c>
      <c r="CL901" s="1">
        <f aca="true" t="shared" si="186" ref="CL901:CL964">CL900+100</f>
        <v>89800</v>
      </c>
    </row>
    <row r="902" spans="43:90" ht="15">
      <c r="AQ902" s="1">
        <f t="shared" si="179"/>
        <v>44975</v>
      </c>
      <c r="AR902" s="1">
        <f t="shared" si="181"/>
        <v>165.125</v>
      </c>
      <c r="AS902" s="1">
        <f t="shared" si="182"/>
        <v>1372.375</v>
      </c>
      <c r="AT902" s="1">
        <f t="shared" si="183"/>
        <v>2087.375</v>
      </c>
      <c r="BG902" s="1">
        <f t="shared" si="180"/>
        <v>44975</v>
      </c>
      <c r="BI902" s="1">
        <f t="shared" si="184"/>
        <v>174.0609999999997</v>
      </c>
      <c r="BJ902" s="1">
        <f t="shared" si="185"/>
        <v>889.0609999999997</v>
      </c>
      <c r="CL902" s="1">
        <f t="shared" si="186"/>
        <v>89900</v>
      </c>
    </row>
    <row r="903" spans="43:90" ht="15">
      <c r="AQ903" s="1">
        <f t="shared" si="179"/>
        <v>45025</v>
      </c>
      <c r="AR903" s="1">
        <f t="shared" si="181"/>
        <v>157.13500000000022</v>
      </c>
      <c r="AS903" s="1">
        <f t="shared" si="182"/>
        <v>1361.8450000000003</v>
      </c>
      <c r="AT903" s="1">
        <f t="shared" si="183"/>
        <v>2076.8450000000003</v>
      </c>
      <c r="BG903" s="1">
        <f t="shared" si="180"/>
        <v>45025</v>
      </c>
      <c r="BI903" s="1">
        <f t="shared" si="184"/>
        <v>163.53099999999995</v>
      </c>
      <c r="BJ903" s="1">
        <f t="shared" si="185"/>
        <v>878.531</v>
      </c>
      <c r="CL903" s="1">
        <f t="shared" si="186"/>
        <v>90000</v>
      </c>
    </row>
    <row r="904" spans="43:90" ht="15">
      <c r="AQ904" s="1">
        <f t="shared" si="179"/>
        <v>45075</v>
      </c>
      <c r="AR904" s="1">
        <f t="shared" si="181"/>
        <v>149.14499999999998</v>
      </c>
      <c r="AS904" s="1">
        <f t="shared" si="182"/>
        <v>1351.3149999999996</v>
      </c>
      <c r="AT904" s="1">
        <f t="shared" si="183"/>
        <v>2066.3149999999996</v>
      </c>
      <c r="BG904" s="1">
        <f t="shared" si="180"/>
        <v>45075</v>
      </c>
      <c r="BI904" s="1">
        <f t="shared" si="184"/>
        <v>153.0010000000002</v>
      </c>
      <c r="BJ904" s="1">
        <f t="shared" si="185"/>
        <v>868.0010000000002</v>
      </c>
      <c r="CL904" s="1">
        <f t="shared" si="186"/>
        <v>90100</v>
      </c>
    </row>
    <row r="905" spans="43:90" ht="15">
      <c r="AQ905" s="1">
        <f t="shared" si="179"/>
        <v>45125</v>
      </c>
      <c r="AR905" s="1">
        <f t="shared" si="181"/>
        <v>141.1550000000002</v>
      </c>
      <c r="AS905" s="1">
        <f t="shared" si="182"/>
        <v>1340.7849999999999</v>
      </c>
      <c r="AT905" s="1">
        <f t="shared" si="183"/>
        <v>2055.785</v>
      </c>
      <c r="BG905" s="1">
        <f t="shared" si="180"/>
        <v>45125</v>
      </c>
      <c r="BI905" s="1">
        <f t="shared" si="184"/>
        <v>142.47099999999955</v>
      </c>
      <c r="BJ905" s="1">
        <f t="shared" si="185"/>
        <v>857.4709999999995</v>
      </c>
      <c r="CL905" s="1">
        <f t="shared" si="186"/>
        <v>90200</v>
      </c>
    </row>
    <row r="906" spans="43:90" ht="15">
      <c r="AQ906" s="1">
        <f t="shared" si="179"/>
        <v>45175</v>
      </c>
      <c r="AR906" s="1">
        <f t="shared" si="181"/>
        <v>133.16499999999996</v>
      </c>
      <c r="AS906" s="1">
        <f t="shared" si="182"/>
        <v>1330.255</v>
      </c>
      <c r="AT906" s="1">
        <f t="shared" si="183"/>
        <v>2045.255</v>
      </c>
      <c r="BG906" s="1">
        <f t="shared" si="180"/>
        <v>45175</v>
      </c>
      <c r="BI906" s="1">
        <f t="shared" si="184"/>
        <v>131.9409999999998</v>
      </c>
      <c r="BJ906" s="1">
        <f t="shared" si="185"/>
        <v>846.9409999999998</v>
      </c>
      <c r="CL906" s="1">
        <f t="shared" si="186"/>
        <v>90300</v>
      </c>
    </row>
    <row r="907" spans="43:90" ht="15">
      <c r="AQ907" s="1">
        <f t="shared" si="179"/>
        <v>45225</v>
      </c>
      <c r="AR907" s="1">
        <f t="shared" si="181"/>
        <v>125.17500000000018</v>
      </c>
      <c r="AS907" s="1">
        <f t="shared" si="182"/>
        <v>1319.7249999999995</v>
      </c>
      <c r="AT907" s="1">
        <f t="shared" si="183"/>
        <v>2034.7249999999995</v>
      </c>
      <c r="BG907" s="1">
        <f t="shared" si="180"/>
        <v>45225</v>
      </c>
      <c r="BI907" s="1">
        <f t="shared" si="184"/>
        <v>121.41100000000006</v>
      </c>
      <c r="BJ907" s="1">
        <f t="shared" si="185"/>
        <v>836.4110000000001</v>
      </c>
      <c r="CL907" s="1">
        <f t="shared" si="186"/>
        <v>90400</v>
      </c>
    </row>
    <row r="908" spans="43:90" ht="15">
      <c r="AQ908" s="1">
        <f t="shared" si="179"/>
        <v>45275</v>
      </c>
      <c r="AR908" s="1">
        <f t="shared" si="181"/>
        <v>117.18499999999995</v>
      </c>
      <c r="AS908" s="1">
        <f t="shared" si="182"/>
        <v>1309.1949999999997</v>
      </c>
      <c r="AT908" s="1">
        <f t="shared" si="183"/>
        <v>2024.1949999999997</v>
      </c>
      <c r="BG908" s="1">
        <f t="shared" si="180"/>
        <v>45275</v>
      </c>
      <c r="BI908" s="1">
        <f t="shared" si="184"/>
        <v>110.8809999999994</v>
      </c>
      <c r="BJ908" s="1">
        <f t="shared" si="185"/>
        <v>825.8809999999994</v>
      </c>
      <c r="CL908" s="1">
        <f t="shared" si="186"/>
        <v>90500</v>
      </c>
    </row>
    <row r="909" spans="43:90" ht="15">
      <c r="AQ909" s="1">
        <f t="shared" si="179"/>
        <v>45325</v>
      </c>
      <c r="AR909" s="1">
        <f t="shared" si="181"/>
        <v>109.19500000000016</v>
      </c>
      <c r="AS909" s="1">
        <f t="shared" si="182"/>
        <v>1298.665</v>
      </c>
      <c r="AT909" s="1">
        <f t="shared" si="183"/>
        <v>2013.665</v>
      </c>
      <c r="BG909" s="1">
        <f t="shared" si="180"/>
        <v>45325</v>
      </c>
      <c r="BI909" s="1">
        <f t="shared" si="184"/>
        <v>100.35099999999966</v>
      </c>
      <c r="BJ909" s="1">
        <f t="shared" si="185"/>
        <v>815.3509999999997</v>
      </c>
      <c r="CL909" s="1">
        <f t="shared" si="186"/>
        <v>90600</v>
      </c>
    </row>
    <row r="910" spans="43:90" ht="15">
      <c r="AQ910" s="1">
        <f t="shared" si="179"/>
        <v>45375</v>
      </c>
      <c r="AR910" s="1">
        <f t="shared" si="181"/>
        <v>101.20499999999993</v>
      </c>
      <c r="AS910" s="1">
        <f t="shared" si="182"/>
        <v>1288.1350000000002</v>
      </c>
      <c r="AT910" s="1">
        <f t="shared" si="183"/>
        <v>2003.1350000000002</v>
      </c>
      <c r="BG910" s="1">
        <f t="shared" si="180"/>
        <v>45375</v>
      </c>
      <c r="BI910" s="1">
        <f t="shared" si="184"/>
        <v>89.82099999999991</v>
      </c>
      <c r="BJ910" s="1">
        <f t="shared" si="185"/>
        <v>804.8209999999999</v>
      </c>
      <c r="CL910" s="1">
        <f t="shared" si="186"/>
        <v>90700</v>
      </c>
    </row>
    <row r="911" spans="43:90" ht="15">
      <c r="AQ911" s="1">
        <f t="shared" si="179"/>
        <v>45425</v>
      </c>
      <c r="AR911" s="1">
        <f t="shared" si="181"/>
        <v>93.21500000000015</v>
      </c>
      <c r="AS911" s="1">
        <f t="shared" si="182"/>
        <v>1277.6049999999996</v>
      </c>
      <c r="AT911" s="1">
        <f t="shared" si="183"/>
        <v>1992.6049999999996</v>
      </c>
      <c r="BG911" s="1">
        <f t="shared" si="180"/>
        <v>45425</v>
      </c>
      <c r="BI911" s="1">
        <f t="shared" si="184"/>
        <v>79.29100000000017</v>
      </c>
      <c r="BJ911" s="1">
        <f t="shared" si="185"/>
        <v>794.2910000000002</v>
      </c>
      <c r="CL911" s="1">
        <f t="shared" si="186"/>
        <v>90800</v>
      </c>
    </row>
    <row r="912" spans="43:90" ht="15">
      <c r="AQ912" s="1">
        <f t="shared" si="179"/>
        <v>45475</v>
      </c>
      <c r="AR912" s="1">
        <f t="shared" si="181"/>
        <v>85.22499999999991</v>
      </c>
      <c r="AS912" s="1">
        <f t="shared" si="182"/>
        <v>1267.0749999999998</v>
      </c>
      <c r="AT912" s="1">
        <f t="shared" si="183"/>
        <v>1982.0749999999998</v>
      </c>
      <c r="BG912" s="1">
        <f t="shared" si="180"/>
        <v>45475</v>
      </c>
      <c r="BI912" s="1">
        <f t="shared" si="184"/>
        <v>68.76099999999951</v>
      </c>
      <c r="BJ912" s="1">
        <f t="shared" si="185"/>
        <v>783.7609999999995</v>
      </c>
      <c r="CL912" s="1">
        <f t="shared" si="186"/>
        <v>90900</v>
      </c>
    </row>
    <row r="913" spans="43:90" ht="15">
      <c r="AQ913" s="1">
        <f t="shared" si="179"/>
        <v>45525</v>
      </c>
      <c r="AR913" s="1">
        <f t="shared" si="181"/>
        <v>77.23500000000013</v>
      </c>
      <c r="AS913" s="1">
        <f t="shared" si="182"/>
        <v>1256.545</v>
      </c>
      <c r="AT913" s="1">
        <f t="shared" si="183"/>
        <v>1971.545</v>
      </c>
      <c r="BG913" s="1">
        <f t="shared" si="180"/>
        <v>45525</v>
      </c>
      <c r="BI913" s="1">
        <f t="shared" si="184"/>
        <v>58.23099999999977</v>
      </c>
      <c r="BJ913" s="1">
        <f t="shared" si="185"/>
        <v>773.2309999999998</v>
      </c>
      <c r="CL913" s="1">
        <f t="shared" si="186"/>
        <v>91000</v>
      </c>
    </row>
    <row r="914" spans="43:90" ht="15">
      <c r="AQ914" s="1">
        <f t="shared" si="179"/>
        <v>45575</v>
      </c>
      <c r="AR914" s="1">
        <f t="shared" si="181"/>
        <v>69.24499999999989</v>
      </c>
      <c r="AS914" s="1">
        <f t="shared" si="182"/>
        <v>1246.0149999999994</v>
      </c>
      <c r="AT914" s="1">
        <f t="shared" si="183"/>
        <v>1961.0149999999994</v>
      </c>
      <c r="BG914" s="1">
        <f t="shared" si="180"/>
        <v>45575</v>
      </c>
      <c r="BI914" s="1">
        <f t="shared" si="184"/>
        <v>47.70100000000002</v>
      </c>
      <c r="BJ914" s="1">
        <f t="shared" si="185"/>
        <v>762.701</v>
      </c>
      <c r="CL914" s="1">
        <f t="shared" si="186"/>
        <v>91100</v>
      </c>
    </row>
    <row r="915" spans="43:90" ht="15">
      <c r="AQ915" s="1">
        <f t="shared" si="179"/>
        <v>45625</v>
      </c>
      <c r="AR915" s="1">
        <f t="shared" si="181"/>
        <v>61.25500000000011</v>
      </c>
      <c r="AS915" s="1">
        <f t="shared" si="182"/>
        <v>1235.4849999999997</v>
      </c>
      <c r="AT915" s="1">
        <f t="shared" si="183"/>
        <v>1950.4849999999997</v>
      </c>
      <c r="BG915" s="1">
        <f t="shared" si="180"/>
        <v>45625</v>
      </c>
      <c r="BI915" s="1">
        <f t="shared" si="184"/>
        <v>37.17099999999937</v>
      </c>
      <c r="BJ915" s="1">
        <f t="shared" si="185"/>
        <v>752.1709999999994</v>
      </c>
      <c r="CL915" s="1">
        <f t="shared" si="186"/>
        <v>91200</v>
      </c>
    </row>
    <row r="916" spans="43:90" ht="15">
      <c r="AQ916" s="1">
        <f t="shared" si="179"/>
        <v>45675</v>
      </c>
      <c r="AR916" s="1">
        <f t="shared" si="181"/>
        <v>53.26499999999987</v>
      </c>
      <c r="AS916" s="1">
        <f t="shared" si="182"/>
        <v>1224.955</v>
      </c>
      <c r="AT916" s="1">
        <f t="shared" si="183"/>
        <v>1939.955</v>
      </c>
      <c r="BG916" s="1">
        <f t="shared" si="180"/>
        <v>45675</v>
      </c>
      <c r="BI916" s="1">
        <f t="shared" si="184"/>
        <v>26.64099999999962</v>
      </c>
      <c r="BJ916" s="1">
        <f t="shared" si="185"/>
        <v>741.6409999999996</v>
      </c>
      <c r="CL916" s="1">
        <f t="shared" si="186"/>
        <v>91300</v>
      </c>
    </row>
    <row r="917" spans="43:90" ht="15">
      <c r="AQ917" s="1">
        <f t="shared" si="179"/>
        <v>45725</v>
      </c>
      <c r="AR917" s="1">
        <f t="shared" si="181"/>
        <v>45.27500000000009</v>
      </c>
      <c r="AS917" s="1">
        <f t="shared" si="182"/>
        <v>1214.4250000000002</v>
      </c>
      <c r="AT917" s="1">
        <f t="shared" si="183"/>
        <v>1929.4250000000002</v>
      </c>
      <c r="BG917" s="1">
        <f t="shared" si="180"/>
        <v>45725</v>
      </c>
      <c r="BI917" s="1">
        <f t="shared" si="184"/>
        <v>16.110999999999876</v>
      </c>
      <c r="BJ917" s="1">
        <f t="shared" si="185"/>
        <v>731.1109999999999</v>
      </c>
      <c r="CL917" s="1">
        <f t="shared" si="186"/>
        <v>91400</v>
      </c>
    </row>
    <row r="918" spans="43:90" ht="15">
      <c r="AQ918" s="1">
        <f t="shared" si="179"/>
        <v>45775</v>
      </c>
      <c r="AR918" s="1">
        <f t="shared" si="181"/>
        <v>37.284999999999854</v>
      </c>
      <c r="AS918" s="1">
        <f t="shared" si="182"/>
        <v>1203.8949999999995</v>
      </c>
      <c r="AT918" s="1">
        <f t="shared" si="183"/>
        <v>1918.8949999999995</v>
      </c>
      <c r="BG918" s="1">
        <f t="shared" si="180"/>
        <v>45775</v>
      </c>
      <c r="BI918" s="1">
        <f t="shared" si="184"/>
        <v>5.581000000000131</v>
      </c>
      <c r="BJ918" s="1">
        <f t="shared" si="185"/>
        <v>720.5810000000001</v>
      </c>
      <c r="CL918" s="1">
        <f t="shared" si="186"/>
        <v>91500</v>
      </c>
    </row>
    <row r="919" spans="43:90" ht="15">
      <c r="AQ919" s="1">
        <f t="shared" si="179"/>
        <v>45825</v>
      </c>
      <c r="AR919" s="1">
        <f t="shared" si="181"/>
        <v>29.295000000000073</v>
      </c>
      <c r="AS919" s="1">
        <f t="shared" si="182"/>
        <v>1193.3649999999998</v>
      </c>
      <c r="AT919" s="1">
        <f t="shared" si="183"/>
        <v>1908.3649999999998</v>
      </c>
      <c r="BG919" s="1">
        <f t="shared" si="180"/>
        <v>45825</v>
      </c>
      <c r="BI919" s="1">
        <v>0</v>
      </c>
      <c r="BJ919" s="1">
        <f t="shared" si="185"/>
        <v>710.0509999999995</v>
      </c>
      <c r="CL919" s="1">
        <f t="shared" si="186"/>
        <v>91600</v>
      </c>
    </row>
    <row r="920" spans="43:90" ht="15">
      <c r="AQ920" s="1">
        <f t="shared" si="179"/>
        <v>45875</v>
      </c>
      <c r="AR920" s="1">
        <f t="shared" si="181"/>
        <v>21.304999999999836</v>
      </c>
      <c r="AS920" s="1">
        <f t="shared" si="182"/>
        <v>1182.835</v>
      </c>
      <c r="AT920" s="1">
        <f t="shared" si="183"/>
        <v>1897.835</v>
      </c>
      <c r="BG920" s="1">
        <f t="shared" si="180"/>
        <v>45875</v>
      </c>
      <c r="BJ920" s="1">
        <f t="shared" si="185"/>
        <v>699.5209999999997</v>
      </c>
      <c r="CL920" s="1">
        <f t="shared" si="186"/>
        <v>91700</v>
      </c>
    </row>
    <row r="921" spans="43:90" ht="15">
      <c r="AQ921" s="1">
        <f t="shared" si="179"/>
        <v>45925</v>
      </c>
      <c r="AR921" s="1">
        <f t="shared" si="181"/>
        <v>13.315000000000055</v>
      </c>
      <c r="AS921" s="1">
        <f t="shared" si="182"/>
        <v>1172.3049999999994</v>
      </c>
      <c r="AT921" s="1">
        <f t="shared" si="183"/>
        <v>1887.3049999999994</v>
      </c>
      <c r="BG921" s="1">
        <f t="shared" si="180"/>
        <v>45925</v>
      </c>
      <c r="BJ921" s="1">
        <f t="shared" si="185"/>
        <v>688.991</v>
      </c>
      <c r="CL921" s="1">
        <f t="shared" si="186"/>
        <v>91800</v>
      </c>
    </row>
    <row r="922" spans="43:90" ht="15">
      <c r="AQ922" s="1">
        <f t="shared" si="179"/>
        <v>45975</v>
      </c>
      <c r="AR922" s="1">
        <f t="shared" si="181"/>
        <v>5.325000000000273</v>
      </c>
      <c r="AS922" s="1">
        <f t="shared" si="182"/>
        <v>1161.7749999999996</v>
      </c>
      <c r="AT922" s="1">
        <f t="shared" si="183"/>
        <v>1876.7749999999996</v>
      </c>
      <c r="BG922" s="1">
        <f t="shared" si="180"/>
        <v>45975</v>
      </c>
      <c r="BJ922" s="1">
        <f t="shared" si="185"/>
        <v>678.4609999999993</v>
      </c>
      <c r="CL922" s="1">
        <f t="shared" si="186"/>
        <v>91900</v>
      </c>
    </row>
    <row r="923" spans="43:90" ht="15">
      <c r="AQ923" s="1">
        <f t="shared" si="179"/>
        <v>46025</v>
      </c>
      <c r="AR923" s="1">
        <v>0</v>
      </c>
      <c r="AS923" s="1">
        <f t="shared" si="182"/>
        <v>1151.245</v>
      </c>
      <c r="AT923" s="1">
        <f t="shared" si="183"/>
        <v>1866.245</v>
      </c>
      <c r="BG923" s="1">
        <f t="shared" si="180"/>
        <v>46025</v>
      </c>
      <c r="BJ923" s="1">
        <f t="shared" si="185"/>
        <v>667.9309999999996</v>
      </c>
      <c r="CL923" s="1">
        <f t="shared" si="186"/>
        <v>92000</v>
      </c>
    </row>
    <row r="924" spans="43:90" ht="15">
      <c r="AQ924" s="1">
        <f t="shared" si="179"/>
        <v>46075</v>
      </c>
      <c r="AS924" s="1">
        <f t="shared" si="182"/>
        <v>1140.7150000000001</v>
      </c>
      <c r="AT924" s="1">
        <f t="shared" si="183"/>
        <v>1855.7150000000001</v>
      </c>
      <c r="BG924" s="1">
        <f t="shared" si="180"/>
        <v>46075</v>
      </c>
      <c r="BJ924" s="1">
        <f t="shared" si="185"/>
        <v>657.4009999999998</v>
      </c>
      <c r="CL924" s="1">
        <f t="shared" si="186"/>
        <v>92100</v>
      </c>
    </row>
    <row r="925" spans="43:90" ht="15">
      <c r="AQ925" s="1">
        <f t="shared" si="179"/>
        <v>46125</v>
      </c>
      <c r="AS925" s="1">
        <f t="shared" si="182"/>
        <v>1130.1849999999995</v>
      </c>
      <c r="AT925" s="1">
        <f t="shared" si="183"/>
        <v>1845.1849999999995</v>
      </c>
      <c r="BG925" s="1">
        <f t="shared" si="180"/>
        <v>46125</v>
      </c>
      <c r="BJ925" s="1">
        <f t="shared" si="185"/>
        <v>646.8710000000001</v>
      </c>
      <c r="CL925" s="1">
        <f t="shared" si="186"/>
        <v>92200</v>
      </c>
    </row>
    <row r="926" spans="43:90" ht="15">
      <c r="AQ926" s="1">
        <f t="shared" si="179"/>
        <v>46175</v>
      </c>
      <c r="AS926" s="1">
        <f t="shared" si="182"/>
        <v>1119.6549999999997</v>
      </c>
      <c r="AT926" s="1">
        <f t="shared" si="183"/>
        <v>1834.6549999999997</v>
      </c>
      <c r="BG926" s="1">
        <f t="shared" si="180"/>
        <v>46175</v>
      </c>
      <c r="BJ926" s="1">
        <f t="shared" si="185"/>
        <v>636.3409999999994</v>
      </c>
      <c r="CL926" s="1">
        <f t="shared" si="186"/>
        <v>92300</v>
      </c>
    </row>
    <row r="927" spans="43:90" ht="15">
      <c r="AQ927" s="1">
        <f t="shared" si="179"/>
        <v>46225</v>
      </c>
      <c r="AS927" s="1">
        <f t="shared" si="182"/>
        <v>1109.125</v>
      </c>
      <c r="AT927" s="1">
        <f t="shared" si="183"/>
        <v>1824.125</v>
      </c>
      <c r="BG927" s="1">
        <f t="shared" si="180"/>
        <v>46225</v>
      </c>
      <c r="BJ927" s="1">
        <f t="shared" si="185"/>
        <v>625.8109999999997</v>
      </c>
      <c r="CL927" s="1">
        <f t="shared" si="186"/>
        <v>92400</v>
      </c>
    </row>
    <row r="928" spans="43:90" ht="15">
      <c r="AQ928" s="1">
        <f t="shared" si="179"/>
        <v>46275</v>
      </c>
      <c r="AS928" s="1">
        <f t="shared" si="182"/>
        <v>1098.5949999999993</v>
      </c>
      <c r="AT928" s="1">
        <f t="shared" si="183"/>
        <v>1813.5949999999993</v>
      </c>
      <c r="BG928" s="1">
        <f t="shared" si="180"/>
        <v>46275</v>
      </c>
      <c r="BJ928" s="1">
        <f t="shared" si="185"/>
        <v>615.281</v>
      </c>
      <c r="CL928" s="1">
        <f t="shared" si="186"/>
        <v>92500</v>
      </c>
    </row>
    <row r="929" spans="43:90" ht="15">
      <c r="AQ929" s="1">
        <f t="shared" si="179"/>
        <v>46325</v>
      </c>
      <c r="AS929" s="1">
        <f t="shared" si="182"/>
        <v>1088.0649999999996</v>
      </c>
      <c r="AT929" s="1">
        <f t="shared" si="183"/>
        <v>1803.0649999999996</v>
      </c>
      <c r="BG929" s="1">
        <f t="shared" si="180"/>
        <v>46325</v>
      </c>
      <c r="BJ929" s="1">
        <f t="shared" si="185"/>
        <v>604.7509999999993</v>
      </c>
      <c r="CL929" s="1">
        <f t="shared" si="186"/>
        <v>92600</v>
      </c>
    </row>
    <row r="930" spans="43:90" ht="15">
      <c r="AQ930" s="1">
        <f t="shared" si="179"/>
        <v>46375</v>
      </c>
      <c r="AS930" s="1">
        <f t="shared" si="182"/>
        <v>1077.5349999999999</v>
      </c>
      <c r="AT930" s="1">
        <f t="shared" si="183"/>
        <v>1792.5349999999999</v>
      </c>
      <c r="BG930" s="1">
        <f t="shared" si="180"/>
        <v>46375</v>
      </c>
      <c r="BJ930" s="1">
        <f t="shared" si="185"/>
        <v>594.2209999999995</v>
      </c>
      <c r="CL930" s="1">
        <f t="shared" si="186"/>
        <v>92700</v>
      </c>
    </row>
    <row r="931" spans="43:90" ht="15">
      <c r="AQ931" s="1">
        <f t="shared" si="179"/>
        <v>46425</v>
      </c>
      <c r="AS931" s="1">
        <f t="shared" si="182"/>
        <v>1067.005</v>
      </c>
      <c r="AT931" s="1">
        <f t="shared" si="183"/>
        <v>1782.005</v>
      </c>
      <c r="BG931" s="1">
        <f t="shared" si="180"/>
        <v>46425</v>
      </c>
      <c r="BJ931" s="1">
        <f t="shared" si="185"/>
        <v>583.6909999999998</v>
      </c>
      <c r="CL931" s="1">
        <f t="shared" si="186"/>
        <v>92800</v>
      </c>
    </row>
    <row r="932" spans="43:90" ht="15">
      <c r="AQ932" s="1">
        <f t="shared" si="179"/>
        <v>46475</v>
      </c>
      <c r="AS932" s="1">
        <f t="shared" si="182"/>
        <v>1056.4749999999995</v>
      </c>
      <c r="AT932" s="1">
        <f t="shared" si="183"/>
        <v>1771.4749999999995</v>
      </c>
      <c r="BG932" s="1">
        <f t="shared" si="180"/>
        <v>46475</v>
      </c>
      <c r="BJ932" s="1">
        <f t="shared" si="185"/>
        <v>573.1610000000001</v>
      </c>
      <c r="CL932" s="1">
        <f t="shared" si="186"/>
        <v>92900</v>
      </c>
    </row>
    <row r="933" spans="43:90" ht="15">
      <c r="AQ933" s="1">
        <f t="shared" si="179"/>
        <v>46525</v>
      </c>
      <c r="AS933" s="1">
        <f t="shared" si="182"/>
        <v>1045.9449999999997</v>
      </c>
      <c r="AT933" s="1">
        <f t="shared" si="183"/>
        <v>1760.9449999999997</v>
      </c>
      <c r="BG933" s="1">
        <f t="shared" si="180"/>
        <v>46525</v>
      </c>
      <c r="BJ933" s="1">
        <f t="shared" si="185"/>
        <v>562.6309999999994</v>
      </c>
      <c r="CL933" s="1">
        <f t="shared" si="186"/>
        <v>93000</v>
      </c>
    </row>
    <row r="934" spans="43:90" ht="15">
      <c r="AQ934" s="1">
        <f>AQ933+50</f>
        <v>46575</v>
      </c>
      <c r="AS934" s="1">
        <f t="shared" si="182"/>
        <v>1035.415</v>
      </c>
      <c r="AT934" s="1">
        <f t="shared" si="183"/>
        <v>1750.415</v>
      </c>
      <c r="BG934" s="1">
        <f aca="true" t="shared" si="187" ref="BG934:BG997">BG933+50</f>
        <v>46575</v>
      </c>
      <c r="BJ934" s="1">
        <f t="shared" si="185"/>
        <v>552.1009999999997</v>
      </c>
      <c r="CL934" s="1">
        <f t="shared" si="186"/>
        <v>93100</v>
      </c>
    </row>
    <row r="935" spans="43:90" ht="15">
      <c r="AQ935" s="1">
        <f>AQ934+50</f>
        <v>46625</v>
      </c>
      <c r="AS935" s="1">
        <f t="shared" si="182"/>
        <v>1024.8850000000002</v>
      </c>
      <c r="AT935" s="1">
        <f t="shared" si="183"/>
        <v>1739.8850000000002</v>
      </c>
      <c r="BG935" s="1">
        <f t="shared" si="187"/>
        <v>46625</v>
      </c>
      <c r="BJ935" s="1">
        <f t="shared" si="185"/>
        <v>541.5709999999999</v>
      </c>
      <c r="CL935" s="1">
        <f t="shared" si="186"/>
        <v>93200</v>
      </c>
    </row>
    <row r="936" spans="43:90" ht="15">
      <c r="AQ936" s="1">
        <f>AQ935+50</f>
        <v>46675</v>
      </c>
      <c r="AS936" s="1">
        <f t="shared" si="182"/>
        <v>1014.3549999999996</v>
      </c>
      <c r="AT936" s="1">
        <f t="shared" si="183"/>
        <v>1729.3549999999996</v>
      </c>
      <c r="BG936" s="1">
        <f t="shared" si="187"/>
        <v>46675</v>
      </c>
      <c r="BJ936" s="1">
        <f t="shared" si="185"/>
        <v>531.0410000000002</v>
      </c>
      <c r="CL936" s="1">
        <f t="shared" si="186"/>
        <v>93300</v>
      </c>
    </row>
    <row r="937" spans="43:90" ht="15">
      <c r="AQ937" s="1">
        <f>AQ936+50</f>
        <v>46725</v>
      </c>
      <c r="AS937" s="1">
        <f t="shared" si="182"/>
        <v>1003.8249999999998</v>
      </c>
      <c r="AT937" s="1">
        <f t="shared" si="183"/>
        <v>1718.8249999999998</v>
      </c>
      <c r="BG937" s="1">
        <f t="shared" si="187"/>
        <v>46725</v>
      </c>
      <c r="BJ937" s="1">
        <f t="shared" si="185"/>
        <v>520.5109999999995</v>
      </c>
      <c r="CL937" s="1">
        <f t="shared" si="186"/>
        <v>93400</v>
      </c>
    </row>
    <row r="938" spans="43:90" ht="15">
      <c r="AQ938" s="1">
        <f aca="true" t="shared" si="188" ref="AQ938:AQ1001">AQ937+50</f>
        <v>46775</v>
      </c>
      <c r="AS938" s="1">
        <f t="shared" si="182"/>
        <v>993.2950000000001</v>
      </c>
      <c r="AT938" s="1">
        <f t="shared" si="183"/>
        <v>1708.295</v>
      </c>
      <c r="BG938" s="1">
        <f t="shared" si="187"/>
        <v>46775</v>
      </c>
      <c r="BJ938" s="1">
        <f t="shared" si="185"/>
        <v>509.98099999999977</v>
      </c>
      <c r="CL938" s="1">
        <f t="shared" si="186"/>
        <v>93500</v>
      </c>
    </row>
    <row r="939" spans="43:90" ht="15">
      <c r="AQ939" s="1">
        <f t="shared" si="188"/>
        <v>46825</v>
      </c>
      <c r="AS939" s="1">
        <f aca="true" t="shared" si="189" ref="AS939:AS1002">5716-((AQ939-24350)*0.2106)</f>
        <v>982.7649999999994</v>
      </c>
      <c r="AT939" s="1">
        <f aca="true" t="shared" si="190" ref="AT939:AT1002">6431-((AQ939-24350)*0.2106)</f>
        <v>1697.7649999999994</v>
      </c>
      <c r="BG939" s="1">
        <f t="shared" si="187"/>
        <v>46825</v>
      </c>
      <c r="BJ939" s="1">
        <f t="shared" si="185"/>
        <v>499.451</v>
      </c>
      <c r="CL939" s="1">
        <f t="shared" si="186"/>
        <v>93600</v>
      </c>
    </row>
    <row r="940" spans="43:90" ht="15">
      <c r="AQ940" s="1">
        <f t="shared" si="188"/>
        <v>46875</v>
      </c>
      <c r="AS940" s="1">
        <f t="shared" si="189"/>
        <v>972.2349999999997</v>
      </c>
      <c r="AT940" s="1">
        <f t="shared" si="190"/>
        <v>1687.2349999999997</v>
      </c>
      <c r="BG940" s="1">
        <f t="shared" si="187"/>
        <v>46875</v>
      </c>
      <c r="BJ940" s="1">
        <f t="shared" si="185"/>
        <v>488.92099999999937</v>
      </c>
      <c r="CL940" s="1">
        <f t="shared" si="186"/>
        <v>93700</v>
      </c>
    </row>
    <row r="941" spans="43:90" ht="15">
      <c r="AQ941" s="1">
        <f t="shared" si="188"/>
        <v>46925</v>
      </c>
      <c r="AS941" s="1">
        <f t="shared" si="189"/>
        <v>961.7049999999999</v>
      </c>
      <c r="AT941" s="1">
        <f t="shared" si="190"/>
        <v>1676.705</v>
      </c>
      <c r="BG941" s="1">
        <f t="shared" si="187"/>
        <v>46925</v>
      </c>
      <c r="BJ941" s="1">
        <f t="shared" si="185"/>
        <v>478.3909999999996</v>
      </c>
      <c r="CL941" s="1">
        <f t="shared" si="186"/>
        <v>93800</v>
      </c>
    </row>
    <row r="942" spans="43:90" ht="15">
      <c r="AQ942" s="1">
        <f t="shared" si="188"/>
        <v>46975</v>
      </c>
      <c r="AS942" s="1">
        <f t="shared" si="189"/>
        <v>951.1750000000002</v>
      </c>
      <c r="AT942" s="1">
        <f t="shared" si="190"/>
        <v>1666.1750000000002</v>
      </c>
      <c r="BG942" s="1">
        <f t="shared" si="187"/>
        <v>46975</v>
      </c>
      <c r="BJ942" s="1">
        <f t="shared" si="185"/>
        <v>467.8609999999999</v>
      </c>
      <c r="CL942" s="1">
        <f t="shared" si="186"/>
        <v>93900</v>
      </c>
    </row>
    <row r="943" spans="43:90" ht="15">
      <c r="AQ943" s="1">
        <f t="shared" si="188"/>
        <v>47025</v>
      </c>
      <c r="AS943" s="1">
        <f t="shared" si="189"/>
        <v>940.6449999999995</v>
      </c>
      <c r="AT943" s="1">
        <f t="shared" si="190"/>
        <v>1655.6449999999995</v>
      </c>
      <c r="BG943" s="1">
        <f t="shared" si="187"/>
        <v>47025</v>
      </c>
      <c r="BJ943" s="1">
        <f t="shared" si="185"/>
        <v>457.33100000000013</v>
      </c>
      <c r="CL943" s="1">
        <f t="shared" si="186"/>
        <v>94000</v>
      </c>
    </row>
    <row r="944" spans="43:90" ht="15">
      <c r="AQ944" s="1">
        <f t="shared" si="188"/>
        <v>47075</v>
      </c>
      <c r="AS944" s="1">
        <f t="shared" si="189"/>
        <v>930.1149999999998</v>
      </c>
      <c r="AT944" s="1">
        <f t="shared" si="190"/>
        <v>1645.1149999999998</v>
      </c>
      <c r="BG944" s="1">
        <f t="shared" si="187"/>
        <v>47075</v>
      </c>
      <c r="BJ944" s="1">
        <f t="shared" si="185"/>
        <v>446.8009999999995</v>
      </c>
      <c r="CL944" s="1">
        <f t="shared" si="186"/>
        <v>94100</v>
      </c>
    </row>
    <row r="945" spans="43:90" ht="15">
      <c r="AQ945" s="1">
        <f t="shared" si="188"/>
        <v>47125</v>
      </c>
      <c r="AS945" s="1">
        <f t="shared" si="189"/>
        <v>919.585</v>
      </c>
      <c r="AT945" s="1">
        <f t="shared" si="190"/>
        <v>1634.585</v>
      </c>
      <c r="BG945" s="1">
        <f t="shared" si="187"/>
        <v>47125</v>
      </c>
      <c r="BJ945" s="1">
        <f t="shared" si="185"/>
        <v>436.27099999999973</v>
      </c>
      <c r="CL945" s="1">
        <f t="shared" si="186"/>
        <v>94200</v>
      </c>
    </row>
    <row r="946" spans="43:90" ht="15">
      <c r="AQ946" s="1">
        <f t="shared" si="188"/>
        <v>47175</v>
      </c>
      <c r="AS946" s="1">
        <f t="shared" si="189"/>
        <v>909.0549999999994</v>
      </c>
      <c r="AT946" s="1">
        <f t="shared" si="190"/>
        <v>1624.0549999999994</v>
      </c>
      <c r="BG946" s="1">
        <f t="shared" si="187"/>
        <v>47175</v>
      </c>
      <c r="BJ946" s="1">
        <f t="shared" si="185"/>
        <v>425.741</v>
      </c>
      <c r="CL946" s="1">
        <f t="shared" si="186"/>
        <v>94300</v>
      </c>
    </row>
    <row r="947" spans="43:90" ht="15">
      <c r="AQ947" s="1">
        <f t="shared" si="188"/>
        <v>47225</v>
      </c>
      <c r="AS947" s="1">
        <f t="shared" si="189"/>
        <v>898.5249999999996</v>
      </c>
      <c r="AT947" s="1">
        <f t="shared" si="190"/>
        <v>1613.5249999999996</v>
      </c>
      <c r="BG947" s="1">
        <f t="shared" si="187"/>
        <v>47225</v>
      </c>
      <c r="BJ947" s="1">
        <f t="shared" si="185"/>
        <v>415.21099999999933</v>
      </c>
      <c r="CL947" s="1">
        <f t="shared" si="186"/>
        <v>94400</v>
      </c>
    </row>
    <row r="948" spans="43:90" ht="15">
      <c r="AQ948" s="1">
        <f t="shared" si="188"/>
        <v>47275</v>
      </c>
      <c r="AS948" s="1">
        <f t="shared" si="189"/>
        <v>887.9949999999999</v>
      </c>
      <c r="AT948" s="1">
        <f t="shared" si="190"/>
        <v>1602.995</v>
      </c>
      <c r="BG948" s="1">
        <f t="shared" si="187"/>
        <v>47275</v>
      </c>
      <c r="BJ948" s="1">
        <f t="shared" si="185"/>
        <v>404.6809999999996</v>
      </c>
      <c r="CL948" s="1">
        <f t="shared" si="186"/>
        <v>94500</v>
      </c>
    </row>
    <row r="949" spans="43:90" ht="15">
      <c r="AQ949" s="1">
        <f t="shared" si="188"/>
        <v>47325</v>
      </c>
      <c r="AS949" s="1">
        <f t="shared" si="189"/>
        <v>877.4650000000001</v>
      </c>
      <c r="AT949" s="1">
        <f t="shared" si="190"/>
        <v>1592.4650000000001</v>
      </c>
      <c r="BG949" s="1">
        <f t="shared" si="187"/>
        <v>47325</v>
      </c>
      <c r="BJ949" s="1">
        <f t="shared" si="185"/>
        <v>394.15099999999984</v>
      </c>
      <c r="CL949" s="1">
        <f t="shared" si="186"/>
        <v>94600</v>
      </c>
    </row>
    <row r="950" spans="43:90" ht="15">
      <c r="AQ950" s="1">
        <f t="shared" si="188"/>
        <v>47375</v>
      </c>
      <c r="AS950" s="1">
        <f t="shared" si="189"/>
        <v>866.9349999999995</v>
      </c>
      <c r="AT950" s="1">
        <f t="shared" si="190"/>
        <v>1581.9349999999995</v>
      </c>
      <c r="BG950" s="1">
        <f t="shared" si="187"/>
        <v>47375</v>
      </c>
      <c r="BJ950" s="1">
        <f t="shared" si="185"/>
        <v>383.6210000000001</v>
      </c>
      <c r="CL950" s="1">
        <f t="shared" si="186"/>
        <v>94700</v>
      </c>
    </row>
    <row r="951" spans="43:90" ht="15">
      <c r="AQ951" s="1">
        <f t="shared" si="188"/>
        <v>47425</v>
      </c>
      <c r="AS951" s="1">
        <f t="shared" si="189"/>
        <v>856.4049999999997</v>
      </c>
      <c r="AT951" s="1">
        <f t="shared" si="190"/>
        <v>1571.4049999999997</v>
      </c>
      <c r="BG951" s="1">
        <f t="shared" si="187"/>
        <v>47425</v>
      </c>
      <c r="BJ951" s="1">
        <f t="shared" si="185"/>
        <v>373.09099999999944</v>
      </c>
      <c r="CL951" s="1">
        <f t="shared" si="186"/>
        <v>94800</v>
      </c>
    </row>
    <row r="952" spans="43:90" ht="15">
      <c r="AQ952" s="1">
        <f t="shared" si="188"/>
        <v>47475</v>
      </c>
      <c r="AS952" s="1">
        <f t="shared" si="189"/>
        <v>845.875</v>
      </c>
      <c r="AT952" s="1">
        <f t="shared" si="190"/>
        <v>1560.875</v>
      </c>
      <c r="BG952" s="1">
        <f t="shared" si="187"/>
        <v>47475</v>
      </c>
      <c r="BJ952" s="1">
        <f t="shared" si="185"/>
        <v>362.5609999999997</v>
      </c>
      <c r="CL952" s="1">
        <f t="shared" si="186"/>
        <v>94900</v>
      </c>
    </row>
    <row r="953" spans="43:90" ht="15">
      <c r="AQ953" s="1">
        <f t="shared" si="188"/>
        <v>47525</v>
      </c>
      <c r="AS953" s="1">
        <f t="shared" si="189"/>
        <v>835.3449999999993</v>
      </c>
      <c r="AT953" s="1">
        <f t="shared" si="190"/>
        <v>1550.3449999999993</v>
      </c>
      <c r="BG953" s="1">
        <f t="shared" si="187"/>
        <v>47525</v>
      </c>
      <c r="BJ953" s="1">
        <f aca="true" t="shared" si="191" ref="BJ953:BJ986">6431-((BG953-18660)*0.2106)</f>
        <v>352.03099999999995</v>
      </c>
      <c r="CL953" s="1">
        <f t="shared" si="186"/>
        <v>95000</v>
      </c>
    </row>
    <row r="954" spans="43:90" ht="15">
      <c r="AQ954" s="1">
        <f t="shared" si="188"/>
        <v>47575</v>
      </c>
      <c r="AS954" s="1">
        <f t="shared" si="189"/>
        <v>824.8149999999996</v>
      </c>
      <c r="AT954" s="1">
        <f t="shared" si="190"/>
        <v>1539.8149999999996</v>
      </c>
      <c r="BG954" s="1">
        <f t="shared" si="187"/>
        <v>47575</v>
      </c>
      <c r="BJ954" s="1">
        <f t="shared" si="191"/>
        <v>341.5009999999993</v>
      </c>
      <c r="CL954" s="1">
        <f t="shared" si="186"/>
        <v>95100</v>
      </c>
    </row>
    <row r="955" spans="43:90" ht="15">
      <c r="AQ955" s="1">
        <f t="shared" si="188"/>
        <v>47625</v>
      </c>
      <c r="AS955" s="1">
        <f t="shared" si="189"/>
        <v>814.2849999999999</v>
      </c>
      <c r="AT955" s="1">
        <f t="shared" si="190"/>
        <v>1529.2849999999999</v>
      </c>
      <c r="BG955" s="1">
        <f t="shared" si="187"/>
        <v>47625</v>
      </c>
      <c r="BJ955" s="1">
        <f t="shared" si="191"/>
        <v>330.97099999999955</v>
      </c>
      <c r="CL955" s="1">
        <f t="shared" si="186"/>
        <v>95200</v>
      </c>
    </row>
    <row r="956" spans="43:90" ht="15">
      <c r="AQ956" s="1">
        <f t="shared" si="188"/>
        <v>47675</v>
      </c>
      <c r="AS956" s="1">
        <f t="shared" si="189"/>
        <v>803.7550000000001</v>
      </c>
      <c r="AT956" s="1">
        <f t="shared" si="190"/>
        <v>1518.755</v>
      </c>
      <c r="BG956" s="1">
        <f t="shared" si="187"/>
        <v>47675</v>
      </c>
      <c r="BJ956" s="1">
        <f t="shared" si="191"/>
        <v>320.4409999999998</v>
      </c>
      <c r="CL956" s="1">
        <f t="shared" si="186"/>
        <v>95300</v>
      </c>
    </row>
    <row r="957" spans="43:90" ht="15">
      <c r="AQ957" s="1">
        <f t="shared" si="188"/>
        <v>47725</v>
      </c>
      <c r="AS957" s="1">
        <f t="shared" si="189"/>
        <v>793.2249999999995</v>
      </c>
      <c r="AT957" s="1">
        <f t="shared" si="190"/>
        <v>1508.2249999999995</v>
      </c>
      <c r="BG957" s="1">
        <f t="shared" si="187"/>
        <v>47725</v>
      </c>
      <c r="BJ957" s="1">
        <f t="shared" si="191"/>
        <v>309.91100000000006</v>
      </c>
      <c r="CL957" s="1">
        <f t="shared" si="186"/>
        <v>95400</v>
      </c>
    </row>
    <row r="958" spans="43:90" ht="15">
      <c r="AQ958" s="1">
        <f t="shared" si="188"/>
        <v>47775</v>
      </c>
      <c r="AS958" s="1">
        <f t="shared" si="189"/>
        <v>782.6949999999997</v>
      </c>
      <c r="AT958" s="1">
        <f t="shared" si="190"/>
        <v>1497.6949999999997</v>
      </c>
      <c r="BG958" s="1">
        <f t="shared" si="187"/>
        <v>47775</v>
      </c>
      <c r="BJ958" s="1">
        <f t="shared" si="191"/>
        <v>299.3809999999994</v>
      </c>
      <c r="CL958" s="1">
        <f t="shared" si="186"/>
        <v>95500</v>
      </c>
    </row>
    <row r="959" spans="43:90" ht="15">
      <c r="AQ959" s="1">
        <f t="shared" si="188"/>
        <v>47825</v>
      </c>
      <c r="AS959" s="1">
        <f t="shared" si="189"/>
        <v>772.165</v>
      </c>
      <c r="AT959" s="1">
        <f t="shared" si="190"/>
        <v>1487.165</v>
      </c>
      <c r="BG959" s="1">
        <f t="shared" si="187"/>
        <v>47825</v>
      </c>
      <c r="BJ959" s="1">
        <f t="shared" si="191"/>
        <v>288.85099999999966</v>
      </c>
      <c r="CL959" s="1">
        <f t="shared" si="186"/>
        <v>95600</v>
      </c>
    </row>
    <row r="960" spans="43:90" ht="15">
      <c r="AQ960" s="1">
        <f t="shared" si="188"/>
        <v>47875</v>
      </c>
      <c r="AS960" s="1">
        <f t="shared" si="189"/>
        <v>761.6350000000002</v>
      </c>
      <c r="AT960" s="1">
        <f t="shared" si="190"/>
        <v>1476.6350000000002</v>
      </c>
      <c r="BG960" s="1">
        <f t="shared" si="187"/>
        <v>47875</v>
      </c>
      <c r="BJ960" s="1">
        <f t="shared" si="191"/>
        <v>278.3209999999999</v>
      </c>
      <c r="CL960" s="1">
        <f t="shared" si="186"/>
        <v>95700</v>
      </c>
    </row>
    <row r="961" spans="43:90" ht="15">
      <c r="AQ961" s="1">
        <f t="shared" si="188"/>
        <v>47925</v>
      </c>
      <c r="AS961" s="1">
        <f t="shared" si="189"/>
        <v>751.1049999999996</v>
      </c>
      <c r="AT961" s="1">
        <f t="shared" si="190"/>
        <v>1466.1049999999996</v>
      </c>
      <c r="BG961" s="1">
        <f t="shared" si="187"/>
        <v>47925</v>
      </c>
      <c r="BJ961" s="1">
        <f t="shared" si="191"/>
        <v>267.79100000000017</v>
      </c>
      <c r="CL961" s="1">
        <f t="shared" si="186"/>
        <v>95800</v>
      </c>
    </row>
    <row r="962" spans="43:90" ht="15">
      <c r="AQ962" s="1">
        <f t="shared" si="188"/>
        <v>47975</v>
      </c>
      <c r="AS962" s="1">
        <f t="shared" si="189"/>
        <v>740.5749999999998</v>
      </c>
      <c r="AT962" s="1">
        <f t="shared" si="190"/>
        <v>1455.5749999999998</v>
      </c>
      <c r="BG962" s="1">
        <f t="shared" si="187"/>
        <v>47975</v>
      </c>
      <c r="BJ962" s="1">
        <f t="shared" si="191"/>
        <v>257.2609999999995</v>
      </c>
      <c r="CL962" s="1">
        <f t="shared" si="186"/>
        <v>95900</v>
      </c>
    </row>
    <row r="963" spans="43:90" ht="15">
      <c r="AQ963" s="1">
        <f t="shared" si="188"/>
        <v>48025</v>
      </c>
      <c r="AS963" s="1">
        <f t="shared" si="189"/>
        <v>730.0450000000001</v>
      </c>
      <c r="AT963" s="1">
        <f t="shared" si="190"/>
        <v>1445.045</v>
      </c>
      <c r="BG963" s="1">
        <f t="shared" si="187"/>
        <v>48025</v>
      </c>
      <c r="BJ963" s="1">
        <f t="shared" si="191"/>
        <v>246.73099999999977</v>
      </c>
      <c r="CL963" s="1">
        <f t="shared" si="186"/>
        <v>96000</v>
      </c>
    </row>
    <row r="964" spans="43:90" ht="15">
      <c r="AQ964" s="1">
        <f t="shared" si="188"/>
        <v>48075</v>
      </c>
      <c r="AS964" s="1">
        <f t="shared" si="189"/>
        <v>719.5149999999994</v>
      </c>
      <c r="AT964" s="1">
        <f t="shared" si="190"/>
        <v>1434.5149999999994</v>
      </c>
      <c r="BG964" s="1">
        <f t="shared" si="187"/>
        <v>48075</v>
      </c>
      <c r="BJ964" s="1">
        <f t="shared" si="191"/>
        <v>236.20100000000002</v>
      </c>
      <c r="CL964" s="1">
        <f t="shared" si="186"/>
        <v>96100</v>
      </c>
    </row>
    <row r="965" spans="43:90" ht="15">
      <c r="AQ965" s="1">
        <f t="shared" si="188"/>
        <v>48125</v>
      </c>
      <c r="AS965" s="1">
        <f t="shared" si="189"/>
        <v>708.9849999999997</v>
      </c>
      <c r="AT965" s="1">
        <f t="shared" si="190"/>
        <v>1423.9849999999997</v>
      </c>
      <c r="BG965" s="1">
        <f t="shared" si="187"/>
        <v>48125</v>
      </c>
      <c r="BJ965" s="1">
        <f t="shared" si="191"/>
        <v>225.67099999999937</v>
      </c>
      <c r="CL965" s="1">
        <f aca="true" t="shared" si="192" ref="CL965:CL1028">CL964+100</f>
        <v>96200</v>
      </c>
    </row>
    <row r="966" spans="43:90" ht="15">
      <c r="AQ966" s="1">
        <f t="shared" si="188"/>
        <v>48175</v>
      </c>
      <c r="AS966" s="1">
        <f t="shared" si="189"/>
        <v>698.4549999999999</v>
      </c>
      <c r="AT966" s="1">
        <f t="shared" si="190"/>
        <v>1413.455</v>
      </c>
      <c r="BG966" s="1">
        <f t="shared" si="187"/>
        <v>48175</v>
      </c>
      <c r="BJ966" s="1">
        <f t="shared" si="191"/>
        <v>215.14099999999962</v>
      </c>
      <c r="CL966" s="1">
        <f t="shared" si="192"/>
        <v>96300</v>
      </c>
    </row>
    <row r="967" spans="43:90" ht="15">
      <c r="AQ967" s="1">
        <f t="shared" si="188"/>
        <v>48225</v>
      </c>
      <c r="AS967" s="1">
        <f t="shared" si="189"/>
        <v>687.9250000000002</v>
      </c>
      <c r="AT967" s="1">
        <f t="shared" si="190"/>
        <v>1402.9250000000002</v>
      </c>
      <c r="BG967" s="1">
        <f t="shared" si="187"/>
        <v>48225</v>
      </c>
      <c r="BJ967" s="1">
        <f t="shared" si="191"/>
        <v>204.61099999999988</v>
      </c>
      <c r="CL967" s="1">
        <f t="shared" si="192"/>
        <v>96400</v>
      </c>
    </row>
    <row r="968" spans="43:90" ht="15">
      <c r="AQ968" s="1">
        <f t="shared" si="188"/>
        <v>48275</v>
      </c>
      <c r="AS968" s="1">
        <f t="shared" si="189"/>
        <v>677.3949999999995</v>
      </c>
      <c r="AT968" s="1">
        <f t="shared" si="190"/>
        <v>1392.3949999999995</v>
      </c>
      <c r="BG968" s="1">
        <f t="shared" si="187"/>
        <v>48275</v>
      </c>
      <c r="BJ968" s="1">
        <f t="shared" si="191"/>
        <v>194.08100000000013</v>
      </c>
      <c r="CL968" s="1">
        <f t="shared" si="192"/>
        <v>96500</v>
      </c>
    </row>
    <row r="969" spans="43:90" ht="15">
      <c r="AQ969" s="1">
        <f t="shared" si="188"/>
        <v>48325</v>
      </c>
      <c r="AS969" s="1">
        <f t="shared" si="189"/>
        <v>666.8649999999998</v>
      </c>
      <c r="AT969" s="1">
        <f t="shared" si="190"/>
        <v>1381.8649999999998</v>
      </c>
      <c r="BG969" s="1">
        <f t="shared" si="187"/>
        <v>48325</v>
      </c>
      <c r="BJ969" s="1">
        <f t="shared" si="191"/>
        <v>183.55099999999948</v>
      </c>
      <c r="CL969" s="1">
        <f t="shared" si="192"/>
        <v>96600</v>
      </c>
    </row>
    <row r="970" spans="43:90" ht="15">
      <c r="AQ970" s="1">
        <f t="shared" si="188"/>
        <v>48375</v>
      </c>
      <c r="AS970" s="1">
        <f t="shared" si="189"/>
        <v>656.335</v>
      </c>
      <c r="AT970" s="1">
        <f t="shared" si="190"/>
        <v>1371.335</v>
      </c>
      <c r="BG970" s="1">
        <f t="shared" si="187"/>
        <v>48375</v>
      </c>
      <c r="BJ970" s="1">
        <f t="shared" si="191"/>
        <v>173.02099999999973</v>
      </c>
      <c r="CL970" s="1">
        <f t="shared" si="192"/>
        <v>96700</v>
      </c>
    </row>
    <row r="971" spans="43:90" ht="15">
      <c r="AQ971" s="1">
        <f t="shared" si="188"/>
        <v>48425</v>
      </c>
      <c r="AS971" s="1">
        <f t="shared" si="189"/>
        <v>645.8049999999994</v>
      </c>
      <c r="AT971" s="1">
        <f t="shared" si="190"/>
        <v>1360.8049999999994</v>
      </c>
      <c r="BG971" s="1">
        <f t="shared" si="187"/>
        <v>48425</v>
      </c>
      <c r="BJ971" s="1">
        <f t="shared" si="191"/>
        <v>162.49099999999999</v>
      </c>
      <c r="CL971" s="1">
        <f t="shared" si="192"/>
        <v>96800</v>
      </c>
    </row>
    <row r="972" spans="43:90" ht="15">
      <c r="AQ972" s="1">
        <f t="shared" si="188"/>
        <v>48475</v>
      </c>
      <c r="AS972" s="1">
        <f t="shared" si="189"/>
        <v>635.2749999999996</v>
      </c>
      <c r="AT972" s="1">
        <f t="shared" si="190"/>
        <v>1350.2749999999996</v>
      </c>
      <c r="BG972" s="1">
        <f t="shared" si="187"/>
        <v>48475</v>
      </c>
      <c r="BJ972" s="1">
        <f t="shared" si="191"/>
        <v>151.96099999999933</v>
      </c>
      <c r="CL972" s="1">
        <f t="shared" si="192"/>
        <v>96900</v>
      </c>
    </row>
    <row r="973" spans="43:90" ht="15">
      <c r="AQ973" s="1">
        <f t="shared" si="188"/>
        <v>48525</v>
      </c>
      <c r="AS973" s="1">
        <f t="shared" si="189"/>
        <v>624.7449999999999</v>
      </c>
      <c r="AT973" s="1">
        <f t="shared" si="190"/>
        <v>1339.745</v>
      </c>
      <c r="BG973" s="1">
        <f t="shared" si="187"/>
        <v>48525</v>
      </c>
      <c r="BJ973" s="1">
        <f t="shared" si="191"/>
        <v>141.43099999999959</v>
      </c>
      <c r="CL973" s="1">
        <f t="shared" si="192"/>
        <v>97000</v>
      </c>
    </row>
    <row r="974" spans="43:90" ht="15">
      <c r="AQ974" s="1">
        <f t="shared" si="188"/>
        <v>48575</v>
      </c>
      <c r="AS974" s="1">
        <f t="shared" si="189"/>
        <v>614.2150000000001</v>
      </c>
      <c r="AT974" s="1">
        <f t="shared" si="190"/>
        <v>1329.2150000000001</v>
      </c>
      <c r="BG974" s="1">
        <f t="shared" si="187"/>
        <v>48575</v>
      </c>
      <c r="BJ974" s="1">
        <f t="shared" si="191"/>
        <v>130.90099999999984</v>
      </c>
      <c r="CL974" s="1">
        <f t="shared" si="192"/>
        <v>97100</v>
      </c>
    </row>
    <row r="975" spans="43:90" ht="15">
      <c r="AQ975" s="1">
        <f t="shared" si="188"/>
        <v>48625</v>
      </c>
      <c r="AS975" s="1">
        <f t="shared" si="189"/>
        <v>603.6849999999995</v>
      </c>
      <c r="AT975" s="1">
        <f t="shared" si="190"/>
        <v>1318.6849999999995</v>
      </c>
      <c r="BG975" s="1">
        <f t="shared" si="187"/>
        <v>48625</v>
      </c>
      <c r="BJ975" s="1">
        <f t="shared" si="191"/>
        <v>120.3710000000001</v>
      </c>
      <c r="CL975" s="1">
        <f t="shared" si="192"/>
        <v>97200</v>
      </c>
    </row>
    <row r="976" spans="43:90" ht="15">
      <c r="AQ976" s="1">
        <f t="shared" si="188"/>
        <v>48675</v>
      </c>
      <c r="AS976" s="1">
        <f t="shared" si="189"/>
        <v>593.1549999999997</v>
      </c>
      <c r="AT976" s="1">
        <f t="shared" si="190"/>
        <v>1308.1549999999997</v>
      </c>
      <c r="BG976" s="1">
        <f t="shared" si="187"/>
        <v>48675</v>
      </c>
      <c r="BJ976" s="1">
        <f t="shared" si="191"/>
        <v>109.84099999999944</v>
      </c>
      <c r="CL976" s="1">
        <f t="shared" si="192"/>
        <v>97300</v>
      </c>
    </row>
    <row r="977" spans="43:90" ht="15">
      <c r="AQ977" s="1">
        <f t="shared" si="188"/>
        <v>48725</v>
      </c>
      <c r="AS977" s="1">
        <f t="shared" si="189"/>
        <v>582.625</v>
      </c>
      <c r="AT977" s="1">
        <f t="shared" si="190"/>
        <v>1297.625</v>
      </c>
      <c r="BG977" s="1">
        <f t="shared" si="187"/>
        <v>48725</v>
      </c>
      <c r="BJ977" s="1">
        <f t="shared" si="191"/>
        <v>99.3109999999997</v>
      </c>
      <c r="CL977" s="1">
        <f t="shared" si="192"/>
        <v>97400</v>
      </c>
    </row>
    <row r="978" spans="43:90" ht="15">
      <c r="AQ978" s="1">
        <f t="shared" si="188"/>
        <v>48775</v>
      </c>
      <c r="AS978" s="1">
        <f t="shared" si="189"/>
        <v>572.0949999999993</v>
      </c>
      <c r="AT978" s="1">
        <f t="shared" si="190"/>
        <v>1287.0949999999993</v>
      </c>
      <c r="BG978" s="1">
        <f t="shared" si="187"/>
        <v>48775</v>
      </c>
      <c r="BJ978" s="1">
        <f t="shared" si="191"/>
        <v>88.78099999999995</v>
      </c>
      <c r="CL978" s="1">
        <f t="shared" si="192"/>
        <v>97500</v>
      </c>
    </row>
    <row r="979" spans="43:90" ht="15">
      <c r="AQ979" s="1">
        <f t="shared" si="188"/>
        <v>48825</v>
      </c>
      <c r="AS979" s="1">
        <f t="shared" si="189"/>
        <v>561.5649999999996</v>
      </c>
      <c r="AT979" s="1">
        <f t="shared" si="190"/>
        <v>1276.5649999999996</v>
      </c>
      <c r="BG979" s="1">
        <f t="shared" si="187"/>
        <v>48825</v>
      </c>
      <c r="BJ979" s="1">
        <f t="shared" si="191"/>
        <v>78.2509999999993</v>
      </c>
      <c r="CL979" s="1">
        <f t="shared" si="192"/>
        <v>97600</v>
      </c>
    </row>
    <row r="980" spans="43:90" ht="15">
      <c r="AQ980" s="1">
        <f t="shared" si="188"/>
        <v>48875</v>
      </c>
      <c r="AS980" s="1">
        <f t="shared" si="189"/>
        <v>551.0349999999999</v>
      </c>
      <c r="AT980" s="1">
        <f t="shared" si="190"/>
        <v>1266.0349999999999</v>
      </c>
      <c r="BG980" s="1">
        <f t="shared" si="187"/>
        <v>48875</v>
      </c>
      <c r="BJ980" s="1">
        <f t="shared" si="191"/>
        <v>67.72099999999955</v>
      </c>
      <c r="CL980" s="1">
        <f t="shared" si="192"/>
        <v>97700</v>
      </c>
    </row>
    <row r="981" spans="43:90" ht="15">
      <c r="AQ981" s="1">
        <f t="shared" si="188"/>
        <v>48925</v>
      </c>
      <c r="AS981" s="1">
        <f t="shared" si="189"/>
        <v>540.5050000000001</v>
      </c>
      <c r="AT981" s="1">
        <f t="shared" si="190"/>
        <v>1255.505</v>
      </c>
      <c r="BG981" s="1">
        <f t="shared" si="187"/>
        <v>48925</v>
      </c>
      <c r="BJ981" s="1">
        <f t="shared" si="191"/>
        <v>57.1909999999998</v>
      </c>
      <c r="CL981" s="1">
        <f t="shared" si="192"/>
        <v>97800</v>
      </c>
    </row>
    <row r="982" spans="43:90" ht="15">
      <c r="AQ982" s="1">
        <f t="shared" si="188"/>
        <v>48975</v>
      </c>
      <c r="AS982" s="1">
        <f t="shared" si="189"/>
        <v>529.9749999999995</v>
      </c>
      <c r="AT982" s="1">
        <f t="shared" si="190"/>
        <v>1244.9749999999995</v>
      </c>
      <c r="BG982" s="1">
        <f t="shared" si="187"/>
        <v>48975</v>
      </c>
      <c r="BJ982" s="1">
        <f t="shared" si="191"/>
        <v>46.66100000000006</v>
      </c>
      <c r="CL982" s="1">
        <f t="shared" si="192"/>
        <v>97900</v>
      </c>
    </row>
    <row r="983" spans="43:90" ht="15">
      <c r="AQ983" s="1">
        <f t="shared" si="188"/>
        <v>49025</v>
      </c>
      <c r="AS983" s="1">
        <f t="shared" si="189"/>
        <v>519.4449999999997</v>
      </c>
      <c r="AT983" s="1">
        <f t="shared" si="190"/>
        <v>1234.4449999999997</v>
      </c>
      <c r="BG983" s="1">
        <f t="shared" si="187"/>
        <v>49025</v>
      </c>
      <c r="BJ983" s="1">
        <f t="shared" si="191"/>
        <v>36.1309999999994</v>
      </c>
      <c r="CL983" s="1">
        <f t="shared" si="192"/>
        <v>98000</v>
      </c>
    </row>
    <row r="984" spans="43:90" ht="15">
      <c r="AQ984" s="1">
        <f t="shared" si="188"/>
        <v>49075</v>
      </c>
      <c r="AS984" s="1">
        <f t="shared" si="189"/>
        <v>508.91499999999996</v>
      </c>
      <c r="AT984" s="1">
        <f t="shared" si="190"/>
        <v>1223.915</v>
      </c>
      <c r="BG984" s="1">
        <f t="shared" si="187"/>
        <v>49075</v>
      </c>
      <c r="BJ984" s="1">
        <f t="shared" si="191"/>
        <v>25.600999999999658</v>
      </c>
      <c r="CL984" s="1">
        <f t="shared" si="192"/>
        <v>98100</v>
      </c>
    </row>
    <row r="985" spans="43:90" ht="15">
      <c r="AQ985" s="1">
        <f t="shared" si="188"/>
        <v>49125</v>
      </c>
      <c r="AS985" s="1">
        <f t="shared" si="189"/>
        <v>498.3850000000002</v>
      </c>
      <c r="AT985" s="1">
        <f t="shared" si="190"/>
        <v>1213.3850000000002</v>
      </c>
      <c r="BG985" s="1">
        <f t="shared" si="187"/>
        <v>49125</v>
      </c>
      <c r="BJ985" s="1">
        <f t="shared" si="191"/>
        <v>15.070999999999913</v>
      </c>
      <c r="CL985" s="1">
        <f t="shared" si="192"/>
        <v>98200</v>
      </c>
    </row>
    <row r="986" spans="43:90" ht="15">
      <c r="AQ986" s="1">
        <f t="shared" si="188"/>
        <v>49175</v>
      </c>
      <c r="AS986" s="1">
        <f t="shared" si="189"/>
        <v>487.85499999999956</v>
      </c>
      <c r="AT986" s="1">
        <f t="shared" si="190"/>
        <v>1202.8549999999996</v>
      </c>
      <c r="BG986" s="1">
        <f t="shared" si="187"/>
        <v>49175</v>
      </c>
      <c r="BJ986" s="1">
        <f t="shared" si="191"/>
        <v>4.540999999999258</v>
      </c>
      <c r="CL986" s="1">
        <f t="shared" si="192"/>
        <v>98300</v>
      </c>
    </row>
    <row r="987" spans="43:90" ht="15">
      <c r="AQ987" s="1">
        <f t="shared" si="188"/>
        <v>49225</v>
      </c>
      <c r="AS987" s="1">
        <f t="shared" si="189"/>
        <v>477.3249999999998</v>
      </c>
      <c r="AT987" s="1">
        <f t="shared" si="190"/>
        <v>1192.3249999999998</v>
      </c>
      <c r="BG987" s="1">
        <f t="shared" si="187"/>
        <v>49225</v>
      </c>
      <c r="BJ987" s="1">
        <v>0</v>
      </c>
      <c r="CL987" s="1">
        <f t="shared" si="192"/>
        <v>98400</v>
      </c>
    </row>
    <row r="988" spans="43:90" ht="15">
      <c r="AQ988" s="1">
        <f t="shared" si="188"/>
        <v>49275</v>
      </c>
      <c r="AS988" s="1">
        <f t="shared" si="189"/>
        <v>466.7950000000001</v>
      </c>
      <c r="AT988" s="1">
        <f t="shared" si="190"/>
        <v>1181.795</v>
      </c>
      <c r="BG988" s="1">
        <f t="shared" si="187"/>
        <v>49275</v>
      </c>
      <c r="CL988" s="1">
        <f t="shared" si="192"/>
        <v>98500</v>
      </c>
    </row>
    <row r="989" spans="43:90" ht="15">
      <c r="AQ989" s="1">
        <f t="shared" si="188"/>
        <v>49325</v>
      </c>
      <c r="AS989" s="1">
        <f t="shared" si="189"/>
        <v>456.2649999999994</v>
      </c>
      <c r="AT989" s="1">
        <f t="shared" si="190"/>
        <v>1171.2649999999994</v>
      </c>
      <c r="BG989" s="1">
        <f t="shared" si="187"/>
        <v>49325</v>
      </c>
      <c r="CL989" s="1">
        <f t="shared" si="192"/>
        <v>98600</v>
      </c>
    </row>
    <row r="990" spans="43:90" ht="15">
      <c r="AQ990" s="1">
        <f t="shared" si="188"/>
        <v>49375</v>
      </c>
      <c r="AS990" s="1">
        <f t="shared" si="189"/>
        <v>445.7349999999997</v>
      </c>
      <c r="AT990" s="1">
        <f t="shared" si="190"/>
        <v>1160.7349999999997</v>
      </c>
      <c r="BG990" s="1">
        <f t="shared" si="187"/>
        <v>49375</v>
      </c>
      <c r="CL990" s="1">
        <f t="shared" si="192"/>
        <v>98700</v>
      </c>
    </row>
    <row r="991" spans="43:90" ht="15">
      <c r="AQ991" s="1">
        <f t="shared" si="188"/>
        <v>49425</v>
      </c>
      <c r="AS991" s="1">
        <f t="shared" si="189"/>
        <v>435.2049999999999</v>
      </c>
      <c r="AT991" s="1">
        <f t="shared" si="190"/>
        <v>1150.205</v>
      </c>
      <c r="BG991" s="1">
        <f t="shared" si="187"/>
        <v>49425</v>
      </c>
      <c r="CL991" s="1">
        <f t="shared" si="192"/>
        <v>98800</v>
      </c>
    </row>
    <row r="992" spans="43:90" ht="15">
      <c r="AQ992" s="1">
        <f t="shared" si="188"/>
        <v>49475</v>
      </c>
      <c r="AS992" s="1">
        <f t="shared" si="189"/>
        <v>424.6750000000002</v>
      </c>
      <c r="AT992" s="1">
        <f t="shared" si="190"/>
        <v>1139.6750000000002</v>
      </c>
      <c r="BG992" s="1">
        <f t="shared" si="187"/>
        <v>49475</v>
      </c>
      <c r="CL992" s="1">
        <f t="shared" si="192"/>
        <v>98900</v>
      </c>
    </row>
    <row r="993" spans="43:90" ht="15">
      <c r="AQ993" s="1">
        <f t="shared" si="188"/>
        <v>49525</v>
      </c>
      <c r="AS993" s="1">
        <f t="shared" si="189"/>
        <v>414.1449999999995</v>
      </c>
      <c r="AT993" s="1">
        <f t="shared" si="190"/>
        <v>1129.1449999999995</v>
      </c>
      <c r="BG993" s="1">
        <f t="shared" si="187"/>
        <v>49525</v>
      </c>
      <c r="CL993" s="1">
        <f t="shared" si="192"/>
        <v>99000</v>
      </c>
    </row>
    <row r="994" spans="43:90" ht="15">
      <c r="AQ994" s="1">
        <f t="shared" si="188"/>
        <v>49575</v>
      </c>
      <c r="AS994" s="1">
        <f t="shared" si="189"/>
        <v>403.6149999999998</v>
      </c>
      <c r="AT994" s="1">
        <f t="shared" si="190"/>
        <v>1118.6149999999998</v>
      </c>
      <c r="BG994" s="1">
        <f t="shared" si="187"/>
        <v>49575</v>
      </c>
      <c r="CL994" s="1">
        <f t="shared" si="192"/>
        <v>99100</v>
      </c>
    </row>
    <row r="995" spans="43:90" ht="15">
      <c r="AQ995" s="1">
        <f t="shared" si="188"/>
        <v>49625</v>
      </c>
      <c r="AS995" s="1">
        <f t="shared" si="189"/>
        <v>393.08500000000004</v>
      </c>
      <c r="AT995" s="1">
        <f t="shared" si="190"/>
        <v>1108.085</v>
      </c>
      <c r="BG995" s="1">
        <f t="shared" si="187"/>
        <v>49625</v>
      </c>
      <c r="CL995" s="1">
        <f t="shared" si="192"/>
        <v>99200</v>
      </c>
    </row>
    <row r="996" spans="43:90" ht="15">
      <c r="AQ996" s="1">
        <f t="shared" si="188"/>
        <v>49675</v>
      </c>
      <c r="AS996" s="1">
        <f t="shared" si="189"/>
        <v>382.5549999999994</v>
      </c>
      <c r="AT996" s="1">
        <f t="shared" si="190"/>
        <v>1097.5549999999994</v>
      </c>
      <c r="BG996" s="1">
        <f t="shared" si="187"/>
        <v>49675</v>
      </c>
      <c r="CL996" s="1">
        <f t="shared" si="192"/>
        <v>99300</v>
      </c>
    </row>
    <row r="997" spans="43:90" ht="15">
      <c r="AQ997" s="1">
        <f t="shared" si="188"/>
        <v>49725</v>
      </c>
      <c r="AS997" s="1">
        <f t="shared" si="189"/>
        <v>372.02499999999964</v>
      </c>
      <c r="AT997" s="1">
        <f t="shared" si="190"/>
        <v>1087.0249999999996</v>
      </c>
      <c r="BG997" s="1">
        <f t="shared" si="187"/>
        <v>49725</v>
      </c>
      <c r="CL997" s="1">
        <f t="shared" si="192"/>
        <v>99400</v>
      </c>
    </row>
    <row r="998" spans="43:90" ht="15">
      <c r="AQ998" s="1">
        <f t="shared" si="188"/>
        <v>49775</v>
      </c>
      <c r="AS998" s="1">
        <f t="shared" si="189"/>
        <v>361.4949999999999</v>
      </c>
      <c r="AT998" s="1">
        <f t="shared" si="190"/>
        <v>1076.495</v>
      </c>
      <c r="BG998" s="1">
        <f>BG997+50</f>
        <v>49775</v>
      </c>
      <c r="CL998" s="1">
        <f t="shared" si="192"/>
        <v>99500</v>
      </c>
    </row>
    <row r="999" spans="43:90" ht="15">
      <c r="AQ999" s="1">
        <f t="shared" si="188"/>
        <v>49825</v>
      </c>
      <c r="AS999" s="1">
        <f t="shared" si="189"/>
        <v>350.96500000000015</v>
      </c>
      <c r="AT999" s="1">
        <f t="shared" si="190"/>
        <v>1065.9650000000001</v>
      </c>
      <c r="BG999" s="1">
        <f>BG998+50</f>
        <v>49825</v>
      </c>
      <c r="CL999" s="1">
        <f t="shared" si="192"/>
        <v>99600</v>
      </c>
    </row>
    <row r="1000" spans="43:90" ht="15">
      <c r="AQ1000" s="1">
        <f t="shared" si="188"/>
        <v>49875</v>
      </c>
      <c r="AS1000" s="1">
        <f t="shared" si="189"/>
        <v>340.4349999999995</v>
      </c>
      <c r="AT1000" s="1">
        <f t="shared" si="190"/>
        <v>1055.4349999999995</v>
      </c>
      <c r="BG1000" s="1">
        <f>BG999+50</f>
        <v>49875</v>
      </c>
      <c r="CL1000" s="1">
        <f t="shared" si="192"/>
        <v>99700</v>
      </c>
    </row>
    <row r="1001" spans="43:90" ht="15">
      <c r="AQ1001" s="1">
        <f t="shared" si="188"/>
        <v>49925</v>
      </c>
      <c r="AS1001" s="1">
        <f t="shared" si="189"/>
        <v>329.90499999999975</v>
      </c>
      <c r="AT1001" s="1">
        <f t="shared" si="190"/>
        <v>1044.9049999999997</v>
      </c>
      <c r="CL1001" s="1">
        <f t="shared" si="192"/>
        <v>99800</v>
      </c>
    </row>
    <row r="1002" spans="43:90" ht="15">
      <c r="AQ1002" s="1">
        <f aca="true" t="shared" si="193" ref="AQ1002:AQ1065">AQ1001+50</f>
        <v>49975</v>
      </c>
      <c r="AS1002" s="1">
        <f t="shared" si="189"/>
        <v>319.375</v>
      </c>
      <c r="AT1002" s="1">
        <f t="shared" si="190"/>
        <v>1034.375</v>
      </c>
      <c r="CL1002" s="1">
        <f t="shared" si="192"/>
        <v>99900</v>
      </c>
    </row>
    <row r="1003" spans="43:90" ht="15">
      <c r="AQ1003" s="1">
        <f t="shared" si="193"/>
        <v>50025</v>
      </c>
      <c r="AS1003" s="1">
        <f aca="true" t="shared" si="194" ref="AS1003:AS1032">5716-((AQ1003-24350)*0.2106)</f>
        <v>308.84499999999935</v>
      </c>
      <c r="AT1003" s="1">
        <f aca="true" t="shared" si="195" ref="AT1003:AT1066">6431-((AQ1003-24350)*0.2106)</f>
        <v>1023.8449999999993</v>
      </c>
      <c r="CL1003" s="1">
        <f t="shared" si="192"/>
        <v>100000</v>
      </c>
    </row>
    <row r="1004" spans="43:90" ht="15">
      <c r="AQ1004" s="1">
        <f t="shared" si="193"/>
        <v>50075</v>
      </c>
      <c r="AS1004" s="1">
        <f t="shared" si="194"/>
        <v>298.3149999999996</v>
      </c>
      <c r="AT1004" s="1">
        <f t="shared" si="195"/>
        <v>1013.3149999999996</v>
      </c>
      <c r="CL1004" s="1">
        <f t="shared" si="192"/>
        <v>100100</v>
      </c>
    </row>
    <row r="1005" spans="43:90" ht="15">
      <c r="AQ1005" s="1">
        <f>AQ1004+50</f>
        <v>50125</v>
      </c>
      <c r="AS1005" s="1">
        <f t="shared" si="194"/>
        <v>287.78499999999985</v>
      </c>
      <c r="AT1005" s="1">
        <f t="shared" si="195"/>
        <v>1002.7849999999999</v>
      </c>
      <c r="CL1005" s="1">
        <f t="shared" si="192"/>
        <v>100200</v>
      </c>
    </row>
    <row r="1006" spans="43:90" ht="15">
      <c r="AQ1006" s="1">
        <f t="shared" si="193"/>
        <v>50175</v>
      </c>
      <c r="AS1006" s="1">
        <f t="shared" si="194"/>
        <v>277.2550000000001</v>
      </c>
      <c r="AT1006" s="1">
        <f t="shared" si="195"/>
        <v>992.2550000000001</v>
      </c>
      <c r="CL1006" s="1">
        <f t="shared" si="192"/>
        <v>100300</v>
      </c>
    </row>
    <row r="1007" spans="43:90" ht="15">
      <c r="AQ1007" s="1">
        <f t="shared" si="193"/>
        <v>50225</v>
      </c>
      <c r="AS1007" s="1">
        <f t="shared" si="194"/>
        <v>266.72499999999945</v>
      </c>
      <c r="AT1007" s="1">
        <f t="shared" si="195"/>
        <v>981.7249999999995</v>
      </c>
      <c r="CL1007" s="1">
        <f t="shared" si="192"/>
        <v>100400</v>
      </c>
    </row>
    <row r="1008" spans="43:90" ht="15">
      <c r="AQ1008" s="1">
        <f t="shared" si="193"/>
        <v>50275</v>
      </c>
      <c r="AS1008" s="1">
        <f t="shared" si="194"/>
        <v>256.1949999999997</v>
      </c>
      <c r="AT1008" s="1">
        <f t="shared" si="195"/>
        <v>971.1949999999997</v>
      </c>
      <c r="CL1008" s="1">
        <f t="shared" si="192"/>
        <v>100500</v>
      </c>
    </row>
    <row r="1009" spans="43:90" ht="15">
      <c r="AQ1009" s="1">
        <f t="shared" si="193"/>
        <v>50325</v>
      </c>
      <c r="AS1009" s="1">
        <f t="shared" si="194"/>
        <v>245.66499999999996</v>
      </c>
      <c r="AT1009" s="1">
        <f t="shared" si="195"/>
        <v>960.665</v>
      </c>
      <c r="CL1009" s="1">
        <f t="shared" si="192"/>
        <v>100600</v>
      </c>
    </row>
    <row r="1010" spans="43:90" ht="15">
      <c r="AQ1010" s="1">
        <f t="shared" si="193"/>
        <v>50375</v>
      </c>
      <c r="AS1010" s="1">
        <f t="shared" si="194"/>
        <v>235.1349999999993</v>
      </c>
      <c r="AT1010" s="1">
        <f t="shared" si="195"/>
        <v>950.1349999999993</v>
      </c>
      <c r="CL1010" s="1">
        <f t="shared" si="192"/>
        <v>100700</v>
      </c>
    </row>
    <row r="1011" spans="43:90" ht="15">
      <c r="AQ1011" s="1">
        <f t="shared" si="193"/>
        <v>50425</v>
      </c>
      <c r="AS1011" s="1">
        <f t="shared" si="194"/>
        <v>224.60499999999956</v>
      </c>
      <c r="AT1011" s="1">
        <f t="shared" si="195"/>
        <v>939.6049999999996</v>
      </c>
      <c r="CL1011" s="1">
        <f t="shared" si="192"/>
        <v>100800</v>
      </c>
    </row>
    <row r="1012" spans="43:90" ht="15">
      <c r="AQ1012" s="1">
        <f t="shared" si="193"/>
        <v>50475</v>
      </c>
      <c r="AS1012" s="1">
        <f t="shared" si="194"/>
        <v>214.07499999999982</v>
      </c>
      <c r="AT1012" s="1">
        <f t="shared" si="195"/>
        <v>929.0749999999998</v>
      </c>
      <c r="CL1012" s="1">
        <f t="shared" si="192"/>
        <v>100900</v>
      </c>
    </row>
    <row r="1013" spans="43:90" ht="15">
      <c r="AQ1013" s="1">
        <f t="shared" si="193"/>
        <v>50525</v>
      </c>
      <c r="AS1013" s="1">
        <f t="shared" si="194"/>
        <v>203.54500000000007</v>
      </c>
      <c r="AT1013" s="1">
        <f t="shared" si="195"/>
        <v>918.5450000000001</v>
      </c>
      <c r="CL1013" s="1">
        <f t="shared" si="192"/>
        <v>101000</v>
      </c>
    </row>
    <row r="1014" spans="43:90" ht="15">
      <c r="AQ1014" s="1">
        <f t="shared" si="193"/>
        <v>50575</v>
      </c>
      <c r="AS1014" s="1">
        <f t="shared" si="194"/>
        <v>193.01499999999942</v>
      </c>
      <c r="AT1014" s="1">
        <f t="shared" si="195"/>
        <v>908.0149999999994</v>
      </c>
      <c r="CL1014" s="1">
        <f t="shared" si="192"/>
        <v>101100</v>
      </c>
    </row>
    <row r="1015" spans="43:90" ht="15">
      <c r="AQ1015" s="1">
        <f t="shared" si="193"/>
        <v>50625</v>
      </c>
      <c r="AS1015" s="1">
        <f t="shared" si="194"/>
        <v>182.48499999999967</v>
      </c>
      <c r="AT1015" s="1">
        <f t="shared" si="195"/>
        <v>897.4849999999997</v>
      </c>
      <c r="CL1015" s="1">
        <f t="shared" si="192"/>
        <v>101200</v>
      </c>
    </row>
    <row r="1016" spans="43:90" ht="15">
      <c r="AQ1016" s="1">
        <f t="shared" si="193"/>
        <v>50675</v>
      </c>
      <c r="AS1016" s="1">
        <f t="shared" si="194"/>
        <v>171.95499999999993</v>
      </c>
      <c r="AT1016" s="1">
        <f t="shared" si="195"/>
        <v>886.9549999999999</v>
      </c>
      <c r="CL1016" s="1">
        <f t="shared" si="192"/>
        <v>101300</v>
      </c>
    </row>
    <row r="1017" spans="43:90" ht="15">
      <c r="AQ1017" s="1">
        <f t="shared" si="193"/>
        <v>50725</v>
      </c>
      <c r="AS1017" s="1">
        <f t="shared" si="194"/>
        <v>161.42500000000018</v>
      </c>
      <c r="AT1017" s="1">
        <f t="shared" si="195"/>
        <v>876.4250000000002</v>
      </c>
      <c r="CL1017" s="1">
        <f t="shared" si="192"/>
        <v>101400</v>
      </c>
    </row>
    <row r="1018" spans="43:90" ht="15">
      <c r="AQ1018" s="1">
        <f t="shared" si="193"/>
        <v>50775</v>
      </c>
      <c r="AS1018" s="1">
        <f t="shared" si="194"/>
        <v>150.89499999999953</v>
      </c>
      <c r="AT1018" s="1">
        <f t="shared" si="195"/>
        <v>865.8949999999995</v>
      </c>
      <c r="CL1018" s="1">
        <f t="shared" si="192"/>
        <v>101500</v>
      </c>
    </row>
    <row r="1019" spans="43:90" ht="15">
      <c r="AQ1019" s="1">
        <f t="shared" si="193"/>
        <v>50825</v>
      </c>
      <c r="AS1019" s="1">
        <f t="shared" si="194"/>
        <v>140.36499999999978</v>
      </c>
      <c r="AT1019" s="1">
        <f t="shared" si="195"/>
        <v>855.3649999999998</v>
      </c>
      <c r="CL1019" s="1">
        <f t="shared" si="192"/>
        <v>101600</v>
      </c>
    </row>
    <row r="1020" spans="43:90" ht="15">
      <c r="AQ1020" s="1">
        <f t="shared" si="193"/>
        <v>50875</v>
      </c>
      <c r="AS1020" s="1">
        <f t="shared" si="194"/>
        <v>129.83500000000004</v>
      </c>
      <c r="AT1020" s="1">
        <f t="shared" si="195"/>
        <v>844.835</v>
      </c>
      <c r="CL1020" s="1">
        <f t="shared" si="192"/>
        <v>101700</v>
      </c>
    </row>
    <row r="1021" spans="43:90" ht="15">
      <c r="AQ1021" s="1">
        <f t="shared" si="193"/>
        <v>50925</v>
      </c>
      <c r="AS1021" s="1">
        <f t="shared" si="194"/>
        <v>119.30499999999938</v>
      </c>
      <c r="AT1021" s="1">
        <f t="shared" si="195"/>
        <v>834.3049999999994</v>
      </c>
      <c r="CL1021" s="1">
        <f t="shared" si="192"/>
        <v>101800</v>
      </c>
    </row>
    <row r="1022" spans="43:90" ht="15">
      <c r="AQ1022" s="1">
        <f t="shared" si="193"/>
        <v>50975</v>
      </c>
      <c r="AS1022" s="1">
        <f t="shared" si="194"/>
        <v>108.77499999999964</v>
      </c>
      <c r="AT1022" s="1">
        <f t="shared" si="195"/>
        <v>823.7749999999996</v>
      </c>
      <c r="CL1022" s="1">
        <f t="shared" si="192"/>
        <v>101900</v>
      </c>
    </row>
    <row r="1023" spans="43:90" ht="15">
      <c r="AQ1023" s="1">
        <f t="shared" si="193"/>
        <v>51025</v>
      </c>
      <c r="AS1023" s="1">
        <f t="shared" si="194"/>
        <v>98.24499999999989</v>
      </c>
      <c r="AT1023" s="1">
        <f t="shared" si="195"/>
        <v>813.2449999999999</v>
      </c>
      <c r="CL1023" s="1">
        <f t="shared" si="192"/>
        <v>102000</v>
      </c>
    </row>
    <row r="1024" spans="43:90" ht="15">
      <c r="AQ1024" s="1">
        <f t="shared" si="193"/>
        <v>51075</v>
      </c>
      <c r="AS1024" s="1">
        <f t="shared" si="194"/>
        <v>87.71500000000015</v>
      </c>
      <c r="AT1024" s="1">
        <f t="shared" si="195"/>
        <v>802.7150000000001</v>
      </c>
      <c r="CL1024" s="1">
        <f t="shared" si="192"/>
        <v>102100</v>
      </c>
    </row>
    <row r="1025" spans="43:90" ht="15">
      <c r="AQ1025" s="1">
        <f t="shared" si="193"/>
        <v>51125</v>
      </c>
      <c r="AS1025" s="1">
        <f t="shared" si="194"/>
        <v>77.18499999999949</v>
      </c>
      <c r="AT1025" s="1">
        <f t="shared" si="195"/>
        <v>792.1849999999995</v>
      </c>
      <c r="CL1025" s="1">
        <f t="shared" si="192"/>
        <v>102200</v>
      </c>
    </row>
    <row r="1026" spans="43:90" ht="15">
      <c r="AQ1026" s="1">
        <f t="shared" si="193"/>
        <v>51175</v>
      </c>
      <c r="AS1026" s="1">
        <f t="shared" si="194"/>
        <v>66.65499999999975</v>
      </c>
      <c r="AT1026" s="1">
        <f t="shared" si="195"/>
        <v>781.6549999999997</v>
      </c>
      <c r="CL1026" s="1">
        <f t="shared" si="192"/>
        <v>102300</v>
      </c>
    </row>
    <row r="1027" spans="43:90" ht="15">
      <c r="AQ1027" s="1">
        <f t="shared" si="193"/>
        <v>51225</v>
      </c>
      <c r="AS1027" s="1">
        <f t="shared" si="194"/>
        <v>56.125</v>
      </c>
      <c r="AT1027" s="1">
        <f t="shared" si="195"/>
        <v>771.125</v>
      </c>
      <c r="CL1027" s="1">
        <f t="shared" si="192"/>
        <v>102400</v>
      </c>
    </row>
    <row r="1028" spans="43:90" ht="15">
      <c r="AQ1028" s="1">
        <f t="shared" si="193"/>
        <v>51275</v>
      </c>
      <c r="AS1028" s="1">
        <f t="shared" si="194"/>
        <v>45.594999999999345</v>
      </c>
      <c r="AT1028" s="1">
        <f t="shared" si="195"/>
        <v>760.5949999999993</v>
      </c>
      <c r="CL1028" s="1">
        <f t="shared" si="192"/>
        <v>102500</v>
      </c>
    </row>
    <row r="1029" spans="43:90" ht="15">
      <c r="AQ1029" s="1">
        <f t="shared" si="193"/>
        <v>51325</v>
      </c>
      <c r="AS1029" s="1">
        <f t="shared" si="194"/>
        <v>35.0649999999996</v>
      </c>
      <c r="AT1029" s="1">
        <f t="shared" si="195"/>
        <v>750.0649999999996</v>
      </c>
      <c r="CL1029" s="1">
        <f aca="true" t="shared" si="196" ref="CL1029:CL1092">CL1028+100</f>
        <v>102600</v>
      </c>
    </row>
    <row r="1030" spans="43:90" ht="15">
      <c r="AQ1030" s="1">
        <f t="shared" si="193"/>
        <v>51375</v>
      </c>
      <c r="AS1030" s="1">
        <f t="shared" si="194"/>
        <v>24.534999999999854</v>
      </c>
      <c r="AT1030" s="1">
        <f t="shared" si="195"/>
        <v>739.5349999999999</v>
      </c>
      <c r="CL1030" s="1">
        <f t="shared" si="196"/>
        <v>102700</v>
      </c>
    </row>
    <row r="1031" spans="43:90" ht="15">
      <c r="AQ1031" s="1">
        <f t="shared" si="193"/>
        <v>51425</v>
      </c>
      <c r="AS1031" s="1">
        <f t="shared" si="194"/>
        <v>14.00500000000011</v>
      </c>
      <c r="AT1031" s="1">
        <f t="shared" si="195"/>
        <v>729.0050000000001</v>
      </c>
      <c r="CL1031" s="1">
        <f t="shared" si="196"/>
        <v>102800</v>
      </c>
    </row>
    <row r="1032" spans="43:90" ht="15">
      <c r="AQ1032" s="1">
        <f t="shared" si="193"/>
        <v>51475</v>
      </c>
      <c r="AS1032" s="1">
        <f t="shared" si="194"/>
        <v>3.4749999999994543</v>
      </c>
      <c r="AT1032" s="1">
        <f t="shared" si="195"/>
        <v>718.4749999999995</v>
      </c>
      <c r="CL1032" s="1">
        <f t="shared" si="196"/>
        <v>102900</v>
      </c>
    </row>
    <row r="1033" spans="43:90" ht="15">
      <c r="AQ1033" s="1">
        <f t="shared" si="193"/>
        <v>51525</v>
      </c>
      <c r="AS1033" s="1">
        <v>0</v>
      </c>
      <c r="AT1033" s="1">
        <f t="shared" si="195"/>
        <v>707.9449999999997</v>
      </c>
      <c r="CL1033" s="1">
        <f t="shared" si="196"/>
        <v>103000</v>
      </c>
    </row>
    <row r="1034" spans="43:90" ht="15">
      <c r="AQ1034" s="1">
        <f t="shared" si="193"/>
        <v>51575</v>
      </c>
      <c r="AT1034" s="1">
        <f t="shared" si="195"/>
        <v>697.415</v>
      </c>
      <c r="CL1034" s="1">
        <f t="shared" si="196"/>
        <v>103100</v>
      </c>
    </row>
    <row r="1035" spans="43:90" ht="15">
      <c r="AQ1035" s="1">
        <f t="shared" si="193"/>
        <v>51625</v>
      </c>
      <c r="AT1035" s="1">
        <f t="shared" si="195"/>
        <v>686.8849999999993</v>
      </c>
      <c r="CL1035" s="1">
        <f t="shared" si="196"/>
        <v>103200</v>
      </c>
    </row>
    <row r="1036" spans="43:90" ht="15">
      <c r="AQ1036" s="1">
        <f t="shared" si="193"/>
        <v>51675</v>
      </c>
      <c r="AT1036" s="1">
        <f t="shared" si="195"/>
        <v>676.3549999999996</v>
      </c>
      <c r="CL1036" s="1">
        <f t="shared" si="196"/>
        <v>103300</v>
      </c>
    </row>
    <row r="1037" spans="43:90" ht="15">
      <c r="AQ1037" s="1">
        <f t="shared" si="193"/>
        <v>51725</v>
      </c>
      <c r="AT1037" s="1">
        <f t="shared" si="195"/>
        <v>665.8249999999998</v>
      </c>
      <c r="CL1037" s="1">
        <f t="shared" si="196"/>
        <v>103400</v>
      </c>
    </row>
    <row r="1038" spans="43:90" ht="15">
      <c r="AQ1038" s="1">
        <f t="shared" si="193"/>
        <v>51775</v>
      </c>
      <c r="AT1038" s="1">
        <f t="shared" si="195"/>
        <v>655.2950000000001</v>
      </c>
      <c r="CL1038" s="1">
        <f t="shared" si="196"/>
        <v>103500</v>
      </c>
    </row>
    <row r="1039" spans="43:90" ht="15">
      <c r="AQ1039" s="1">
        <f t="shared" si="193"/>
        <v>51825</v>
      </c>
      <c r="AT1039" s="1">
        <f t="shared" si="195"/>
        <v>644.7649999999994</v>
      </c>
      <c r="CL1039" s="1">
        <f t="shared" si="196"/>
        <v>103600</v>
      </c>
    </row>
    <row r="1040" spans="43:90" ht="15">
      <c r="AQ1040" s="1">
        <f t="shared" si="193"/>
        <v>51875</v>
      </c>
      <c r="AT1040" s="1">
        <f t="shared" si="195"/>
        <v>634.2349999999997</v>
      </c>
      <c r="CL1040" s="1">
        <f t="shared" si="196"/>
        <v>103700</v>
      </c>
    </row>
    <row r="1041" spans="43:90" ht="15">
      <c r="AQ1041" s="1">
        <f t="shared" si="193"/>
        <v>51925</v>
      </c>
      <c r="AT1041" s="1">
        <f t="shared" si="195"/>
        <v>623.7049999999999</v>
      </c>
      <c r="CL1041" s="1">
        <f t="shared" si="196"/>
        <v>103800</v>
      </c>
    </row>
    <row r="1042" spans="43:90" ht="15">
      <c r="AQ1042" s="1">
        <f t="shared" si="193"/>
        <v>51975</v>
      </c>
      <c r="AT1042" s="1">
        <f t="shared" si="195"/>
        <v>613.1750000000002</v>
      </c>
      <c r="CL1042" s="1">
        <f t="shared" si="196"/>
        <v>103900</v>
      </c>
    </row>
    <row r="1043" spans="43:90" ht="15">
      <c r="AQ1043" s="1">
        <f t="shared" si="193"/>
        <v>52025</v>
      </c>
      <c r="AT1043" s="1">
        <f t="shared" si="195"/>
        <v>602.6449999999995</v>
      </c>
      <c r="CL1043" s="1">
        <f t="shared" si="196"/>
        <v>104000</v>
      </c>
    </row>
    <row r="1044" spans="43:90" ht="15">
      <c r="AQ1044" s="1">
        <f t="shared" si="193"/>
        <v>52075</v>
      </c>
      <c r="AT1044" s="1">
        <f t="shared" si="195"/>
        <v>592.1149999999998</v>
      </c>
      <c r="CL1044" s="1">
        <f t="shared" si="196"/>
        <v>104100</v>
      </c>
    </row>
    <row r="1045" spans="43:90" ht="15">
      <c r="AQ1045" s="1">
        <f t="shared" si="193"/>
        <v>52125</v>
      </c>
      <c r="AT1045" s="1">
        <f t="shared" si="195"/>
        <v>581.585</v>
      </c>
      <c r="CL1045" s="1">
        <f t="shared" si="196"/>
        <v>104200</v>
      </c>
    </row>
    <row r="1046" spans="43:90" ht="15">
      <c r="AQ1046" s="1">
        <f t="shared" si="193"/>
        <v>52175</v>
      </c>
      <c r="AT1046" s="1">
        <f t="shared" si="195"/>
        <v>571.0549999999994</v>
      </c>
      <c r="CL1046" s="1">
        <f t="shared" si="196"/>
        <v>104300</v>
      </c>
    </row>
    <row r="1047" spans="43:90" ht="15">
      <c r="AQ1047" s="1">
        <f t="shared" si="193"/>
        <v>52225</v>
      </c>
      <c r="AT1047" s="1">
        <f t="shared" si="195"/>
        <v>560.5249999999996</v>
      </c>
      <c r="CL1047" s="1">
        <f t="shared" si="196"/>
        <v>104400</v>
      </c>
    </row>
    <row r="1048" spans="43:90" ht="15">
      <c r="AQ1048" s="1">
        <f t="shared" si="193"/>
        <v>52275</v>
      </c>
      <c r="AT1048" s="1">
        <f t="shared" si="195"/>
        <v>549.9949999999999</v>
      </c>
      <c r="CL1048" s="1">
        <f t="shared" si="196"/>
        <v>104500</v>
      </c>
    </row>
    <row r="1049" spans="43:90" ht="15">
      <c r="AQ1049" s="1">
        <f t="shared" si="193"/>
        <v>52325</v>
      </c>
      <c r="AT1049" s="1">
        <f t="shared" si="195"/>
        <v>539.4650000000001</v>
      </c>
      <c r="CL1049" s="1">
        <f t="shared" si="196"/>
        <v>104600</v>
      </c>
    </row>
    <row r="1050" spans="43:90" ht="15">
      <c r="AQ1050" s="1">
        <f t="shared" si="193"/>
        <v>52375</v>
      </c>
      <c r="AT1050" s="1">
        <f t="shared" si="195"/>
        <v>528.9349999999995</v>
      </c>
      <c r="CL1050" s="1">
        <f t="shared" si="196"/>
        <v>104700</v>
      </c>
    </row>
    <row r="1051" spans="43:90" ht="15">
      <c r="AQ1051" s="1">
        <f t="shared" si="193"/>
        <v>52425</v>
      </c>
      <c r="AT1051" s="1">
        <f t="shared" si="195"/>
        <v>518.4049999999997</v>
      </c>
      <c r="CL1051" s="1">
        <f t="shared" si="196"/>
        <v>104800</v>
      </c>
    </row>
    <row r="1052" spans="43:90" ht="15">
      <c r="AQ1052" s="1">
        <f t="shared" si="193"/>
        <v>52475</v>
      </c>
      <c r="AT1052" s="1">
        <f t="shared" si="195"/>
        <v>507.875</v>
      </c>
      <c r="CL1052" s="1">
        <f t="shared" si="196"/>
        <v>104900</v>
      </c>
    </row>
    <row r="1053" spans="43:90" ht="15">
      <c r="AQ1053" s="1">
        <f t="shared" si="193"/>
        <v>52525</v>
      </c>
      <c r="AT1053" s="1">
        <f t="shared" si="195"/>
        <v>497.34499999999935</v>
      </c>
      <c r="CL1053" s="1">
        <f t="shared" si="196"/>
        <v>105000</v>
      </c>
    </row>
    <row r="1054" spans="43:90" ht="15">
      <c r="AQ1054" s="1">
        <f t="shared" si="193"/>
        <v>52575</v>
      </c>
      <c r="AT1054" s="1">
        <f t="shared" si="195"/>
        <v>486.8149999999996</v>
      </c>
      <c r="CL1054" s="1">
        <f t="shared" si="196"/>
        <v>105100</v>
      </c>
    </row>
    <row r="1055" spans="43:90" ht="15">
      <c r="AQ1055" s="1">
        <f t="shared" si="193"/>
        <v>52625</v>
      </c>
      <c r="AT1055" s="1">
        <f t="shared" si="195"/>
        <v>476.28499999999985</v>
      </c>
      <c r="CL1055" s="1">
        <f t="shared" si="196"/>
        <v>105200</v>
      </c>
    </row>
    <row r="1056" spans="43:90" ht="15">
      <c r="AQ1056" s="1">
        <f t="shared" si="193"/>
        <v>52675</v>
      </c>
      <c r="AT1056" s="1">
        <f t="shared" si="195"/>
        <v>465.7550000000001</v>
      </c>
      <c r="CL1056" s="1">
        <f t="shared" si="196"/>
        <v>105300</v>
      </c>
    </row>
    <row r="1057" spans="43:90" ht="15">
      <c r="AQ1057" s="1">
        <f t="shared" si="193"/>
        <v>52725</v>
      </c>
      <c r="AT1057" s="1">
        <f t="shared" si="195"/>
        <v>455.22499999999945</v>
      </c>
      <c r="CL1057" s="1">
        <f t="shared" si="196"/>
        <v>105400</v>
      </c>
    </row>
    <row r="1058" spans="43:90" ht="15">
      <c r="AQ1058" s="1">
        <f t="shared" si="193"/>
        <v>52775</v>
      </c>
      <c r="AT1058" s="1">
        <f t="shared" si="195"/>
        <v>444.6949999999997</v>
      </c>
      <c r="CL1058" s="1">
        <f t="shared" si="196"/>
        <v>105500</v>
      </c>
    </row>
    <row r="1059" spans="43:90" ht="15">
      <c r="AQ1059" s="1">
        <f t="shared" si="193"/>
        <v>52825</v>
      </c>
      <c r="AT1059" s="1">
        <f t="shared" si="195"/>
        <v>434.16499999999996</v>
      </c>
      <c r="CL1059" s="1">
        <f t="shared" si="196"/>
        <v>105600</v>
      </c>
    </row>
    <row r="1060" spans="43:90" ht="15">
      <c r="AQ1060" s="1">
        <f t="shared" si="193"/>
        <v>52875</v>
      </c>
      <c r="AT1060" s="1">
        <f t="shared" si="195"/>
        <v>423.6349999999993</v>
      </c>
      <c r="CL1060" s="1">
        <f t="shared" si="196"/>
        <v>105700</v>
      </c>
    </row>
    <row r="1061" spans="43:90" ht="15">
      <c r="AQ1061" s="1">
        <f t="shared" si="193"/>
        <v>52925</v>
      </c>
      <c r="AT1061" s="1">
        <f t="shared" si="195"/>
        <v>413.10499999999956</v>
      </c>
      <c r="CL1061" s="1">
        <f t="shared" si="196"/>
        <v>105800</v>
      </c>
    </row>
    <row r="1062" spans="43:90" ht="15">
      <c r="AQ1062" s="1">
        <f t="shared" si="193"/>
        <v>52975</v>
      </c>
      <c r="AT1062" s="1">
        <f t="shared" si="195"/>
        <v>402.5749999999998</v>
      </c>
      <c r="CL1062" s="1">
        <f t="shared" si="196"/>
        <v>105900</v>
      </c>
    </row>
    <row r="1063" spans="43:90" ht="15">
      <c r="AQ1063" s="1">
        <f t="shared" si="193"/>
        <v>53025</v>
      </c>
      <c r="AT1063" s="1">
        <f t="shared" si="195"/>
        <v>392.0450000000001</v>
      </c>
      <c r="CL1063" s="1">
        <f t="shared" si="196"/>
        <v>106000</v>
      </c>
    </row>
    <row r="1064" spans="43:90" ht="15">
      <c r="AQ1064" s="1">
        <f t="shared" si="193"/>
        <v>53075</v>
      </c>
      <c r="AT1064" s="1">
        <f t="shared" si="195"/>
        <v>381.5149999999994</v>
      </c>
      <c r="CL1064" s="1">
        <f t="shared" si="196"/>
        <v>106100</v>
      </c>
    </row>
    <row r="1065" spans="43:90" ht="15">
      <c r="AQ1065" s="1">
        <f t="shared" si="193"/>
        <v>53125</v>
      </c>
      <c r="AT1065" s="1">
        <f t="shared" si="195"/>
        <v>370.9849999999997</v>
      </c>
      <c r="CL1065" s="1">
        <f t="shared" si="196"/>
        <v>106200</v>
      </c>
    </row>
    <row r="1066" spans="43:90" ht="15">
      <c r="AQ1066" s="1">
        <f aca="true" t="shared" si="197" ref="AQ1066:AQ1111">AQ1065+50</f>
        <v>53175</v>
      </c>
      <c r="AT1066" s="1">
        <f t="shared" si="195"/>
        <v>360.4549999999999</v>
      </c>
      <c r="CL1066" s="1">
        <f t="shared" si="196"/>
        <v>106300</v>
      </c>
    </row>
    <row r="1067" spans="43:90" ht="15">
      <c r="AQ1067" s="1">
        <f t="shared" si="197"/>
        <v>53225</v>
      </c>
      <c r="AT1067" s="1">
        <f aca="true" t="shared" si="198" ref="AT1067:AT1100">6431-((AQ1067-24350)*0.2106)</f>
        <v>349.9250000000002</v>
      </c>
      <c r="CL1067" s="1">
        <f t="shared" si="196"/>
        <v>106400</v>
      </c>
    </row>
    <row r="1068" spans="43:90" ht="15">
      <c r="AQ1068" s="1">
        <f t="shared" si="197"/>
        <v>53275</v>
      </c>
      <c r="AT1068" s="1">
        <f t="shared" si="198"/>
        <v>339.3949999999995</v>
      </c>
      <c r="CL1068" s="1">
        <f t="shared" si="196"/>
        <v>106500</v>
      </c>
    </row>
    <row r="1069" spans="43:90" ht="15">
      <c r="AQ1069" s="1">
        <f t="shared" si="197"/>
        <v>53325</v>
      </c>
      <c r="AT1069" s="1">
        <f t="shared" si="198"/>
        <v>328.8649999999998</v>
      </c>
      <c r="CL1069" s="1">
        <f t="shared" si="196"/>
        <v>106600</v>
      </c>
    </row>
    <row r="1070" spans="43:90" ht="15">
      <c r="AQ1070" s="1">
        <f t="shared" si="197"/>
        <v>53375</v>
      </c>
      <c r="AT1070" s="1">
        <f t="shared" si="198"/>
        <v>318.33500000000004</v>
      </c>
      <c r="CL1070" s="1">
        <f t="shared" si="196"/>
        <v>106700</v>
      </c>
    </row>
    <row r="1071" spans="43:90" ht="15">
      <c r="AQ1071" s="1">
        <f t="shared" si="197"/>
        <v>53425</v>
      </c>
      <c r="AT1071" s="1">
        <f t="shared" si="198"/>
        <v>307.8049999999994</v>
      </c>
      <c r="CL1071" s="1">
        <f t="shared" si="196"/>
        <v>106800</v>
      </c>
    </row>
    <row r="1072" spans="43:90" ht="15">
      <c r="AQ1072" s="1">
        <f t="shared" si="197"/>
        <v>53475</v>
      </c>
      <c r="AT1072" s="1">
        <f t="shared" si="198"/>
        <v>297.27499999999964</v>
      </c>
      <c r="CL1072" s="1">
        <f t="shared" si="196"/>
        <v>106900</v>
      </c>
    </row>
    <row r="1073" spans="43:90" ht="15">
      <c r="AQ1073" s="1">
        <f t="shared" si="197"/>
        <v>53525</v>
      </c>
      <c r="AT1073" s="1">
        <f t="shared" si="198"/>
        <v>286.7449999999999</v>
      </c>
      <c r="CL1073" s="1">
        <f t="shared" si="196"/>
        <v>107000</v>
      </c>
    </row>
    <row r="1074" spans="43:90" ht="15">
      <c r="AQ1074" s="1">
        <f t="shared" si="197"/>
        <v>53575</v>
      </c>
      <c r="AT1074" s="1">
        <f t="shared" si="198"/>
        <v>276.21500000000015</v>
      </c>
      <c r="CL1074" s="1">
        <f t="shared" si="196"/>
        <v>107100</v>
      </c>
    </row>
    <row r="1075" spans="43:90" ht="15">
      <c r="AQ1075" s="1">
        <f t="shared" si="197"/>
        <v>53625</v>
      </c>
      <c r="AT1075" s="1">
        <f t="shared" si="198"/>
        <v>265.6849999999995</v>
      </c>
      <c r="CL1075" s="1">
        <f t="shared" si="196"/>
        <v>107200</v>
      </c>
    </row>
    <row r="1076" spans="43:90" ht="15">
      <c r="AQ1076" s="1">
        <f t="shared" si="197"/>
        <v>53675</v>
      </c>
      <c r="AT1076" s="1">
        <f t="shared" si="198"/>
        <v>255.15499999999975</v>
      </c>
      <c r="CL1076" s="1">
        <f t="shared" si="196"/>
        <v>107300</v>
      </c>
    </row>
    <row r="1077" spans="43:90" ht="15">
      <c r="AQ1077" s="1">
        <f t="shared" si="197"/>
        <v>53725</v>
      </c>
      <c r="AT1077" s="1">
        <f t="shared" si="198"/>
        <v>244.625</v>
      </c>
      <c r="CL1077" s="1">
        <f t="shared" si="196"/>
        <v>107400</v>
      </c>
    </row>
    <row r="1078" spans="43:90" ht="15">
      <c r="AQ1078" s="1">
        <f t="shared" si="197"/>
        <v>53775</v>
      </c>
      <c r="AT1078" s="1">
        <f t="shared" si="198"/>
        <v>234.09499999999935</v>
      </c>
      <c r="CL1078" s="1">
        <f t="shared" si="196"/>
        <v>107500</v>
      </c>
    </row>
    <row r="1079" spans="43:90" ht="15">
      <c r="AQ1079" s="1">
        <f t="shared" si="197"/>
        <v>53825</v>
      </c>
      <c r="AT1079" s="1">
        <f t="shared" si="198"/>
        <v>223.5649999999996</v>
      </c>
      <c r="CL1079" s="1">
        <f t="shared" si="196"/>
        <v>107600</v>
      </c>
    </row>
    <row r="1080" spans="43:90" ht="15">
      <c r="AQ1080" s="1">
        <f t="shared" si="197"/>
        <v>53875</v>
      </c>
      <c r="AT1080" s="1">
        <f t="shared" si="198"/>
        <v>213.03499999999985</v>
      </c>
      <c r="CL1080" s="1">
        <f t="shared" si="196"/>
        <v>107700</v>
      </c>
    </row>
    <row r="1081" spans="43:90" ht="15">
      <c r="AQ1081" s="1">
        <f t="shared" si="197"/>
        <v>53925</v>
      </c>
      <c r="AT1081" s="1">
        <f t="shared" si="198"/>
        <v>202.5050000000001</v>
      </c>
      <c r="CL1081" s="1">
        <f t="shared" si="196"/>
        <v>107800</v>
      </c>
    </row>
    <row r="1082" spans="43:90" ht="15">
      <c r="AQ1082" s="1">
        <f t="shared" si="197"/>
        <v>53975</v>
      </c>
      <c r="AT1082" s="1">
        <f t="shared" si="198"/>
        <v>191.97499999999945</v>
      </c>
      <c r="CL1082" s="1">
        <f t="shared" si="196"/>
        <v>107900</v>
      </c>
    </row>
    <row r="1083" spans="43:90" ht="15">
      <c r="AQ1083" s="1">
        <f t="shared" si="197"/>
        <v>54025</v>
      </c>
      <c r="AT1083" s="1">
        <f t="shared" si="198"/>
        <v>181.4449999999997</v>
      </c>
      <c r="CL1083" s="1">
        <f t="shared" si="196"/>
        <v>108000</v>
      </c>
    </row>
    <row r="1084" spans="43:90" ht="15">
      <c r="AQ1084" s="1">
        <f t="shared" si="197"/>
        <v>54075</v>
      </c>
      <c r="AT1084" s="1">
        <f t="shared" si="198"/>
        <v>170.91499999999996</v>
      </c>
      <c r="CL1084" s="1">
        <f t="shared" si="196"/>
        <v>108100</v>
      </c>
    </row>
    <row r="1085" spans="43:90" ht="15">
      <c r="AQ1085" s="1">
        <f t="shared" si="197"/>
        <v>54125</v>
      </c>
      <c r="AT1085" s="1">
        <f t="shared" si="198"/>
        <v>160.3849999999993</v>
      </c>
      <c r="CL1085" s="1">
        <f t="shared" si="196"/>
        <v>108200</v>
      </c>
    </row>
    <row r="1086" spans="43:90" ht="15">
      <c r="AQ1086" s="1">
        <f t="shared" si="197"/>
        <v>54175</v>
      </c>
      <c r="AT1086" s="1">
        <f t="shared" si="198"/>
        <v>149.85499999999956</v>
      </c>
      <c r="CL1086" s="1">
        <f t="shared" si="196"/>
        <v>108300</v>
      </c>
    </row>
    <row r="1087" spans="43:90" ht="15">
      <c r="AQ1087" s="1">
        <f t="shared" si="197"/>
        <v>54225</v>
      </c>
      <c r="AT1087" s="1">
        <f t="shared" si="198"/>
        <v>139.32499999999982</v>
      </c>
      <c r="CL1087" s="1">
        <f t="shared" si="196"/>
        <v>108400</v>
      </c>
    </row>
    <row r="1088" spans="43:90" ht="15">
      <c r="AQ1088" s="1">
        <f t="shared" si="197"/>
        <v>54275</v>
      </c>
      <c r="AT1088" s="1">
        <f t="shared" si="198"/>
        <v>128.79500000000007</v>
      </c>
      <c r="CL1088" s="1">
        <f t="shared" si="196"/>
        <v>108500</v>
      </c>
    </row>
    <row r="1089" spans="43:90" ht="15">
      <c r="AQ1089" s="1">
        <f t="shared" si="197"/>
        <v>54325</v>
      </c>
      <c r="AT1089" s="1">
        <f t="shared" si="198"/>
        <v>118.26499999999942</v>
      </c>
      <c r="CL1089" s="1">
        <f t="shared" si="196"/>
        <v>108600</v>
      </c>
    </row>
    <row r="1090" spans="43:90" ht="15">
      <c r="AQ1090" s="1">
        <f t="shared" si="197"/>
        <v>54375</v>
      </c>
      <c r="AT1090" s="1">
        <f t="shared" si="198"/>
        <v>107.73499999999967</v>
      </c>
      <c r="CL1090" s="1">
        <f t="shared" si="196"/>
        <v>108700</v>
      </c>
    </row>
    <row r="1091" spans="43:90" ht="15">
      <c r="AQ1091" s="1">
        <f t="shared" si="197"/>
        <v>54425</v>
      </c>
      <c r="AT1091" s="1">
        <f t="shared" si="198"/>
        <v>97.20499999999993</v>
      </c>
      <c r="CL1091" s="1">
        <f t="shared" si="196"/>
        <v>108800</v>
      </c>
    </row>
    <row r="1092" spans="43:90" ht="15">
      <c r="AQ1092" s="1">
        <f t="shared" si="197"/>
        <v>54475</v>
      </c>
      <c r="AT1092" s="1">
        <f t="shared" si="198"/>
        <v>86.67499999999927</v>
      </c>
      <c r="CL1092" s="1">
        <f t="shared" si="196"/>
        <v>108900</v>
      </c>
    </row>
    <row r="1093" spans="43:90" ht="15">
      <c r="AQ1093" s="1">
        <f t="shared" si="197"/>
        <v>54525</v>
      </c>
      <c r="AT1093" s="1">
        <f t="shared" si="198"/>
        <v>76.14499999999953</v>
      </c>
      <c r="CL1093" s="1">
        <f aca="true" t="shared" si="199" ref="CL1093:CL1156">CL1092+100</f>
        <v>109000</v>
      </c>
    </row>
    <row r="1094" spans="43:90" ht="15">
      <c r="AQ1094" s="1">
        <f t="shared" si="197"/>
        <v>54575</v>
      </c>
      <c r="AT1094" s="1">
        <f t="shared" si="198"/>
        <v>65.61499999999978</v>
      </c>
      <c r="CL1094" s="1">
        <f t="shared" si="199"/>
        <v>109100</v>
      </c>
    </row>
    <row r="1095" spans="43:90" ht="15">
      <c r="AQ1095" s="1">
        <f t="shared" si="197"/>
        <v>54625</v>
      </c>
      <c r="AT1095" s="1">
        <f t="shared" si="198"/>
        <v>55.085000000000036</v>
      </c>
      <c r="CL1095" s="1">
        <f t="shared" si="199"/>
        <v>109200</v>
      </c>
    </row>
    <row r="1096" spans="43:90" ht="15">
      <c r="AQ1096" s="1">
        <f t="shared" si="197"/>
        <v>54675</v>
      </c>
      <c r="AT1096" s="1">
        <f t="shared" si="198"/>
        <v>44.55499999999938</v>
      </c>
      <c r="CL1096" s="1">
        <f t="shared" si="199"/>
        <v>109300</v>
      </c>
    </row>
    <row r="1097" spans="43:90" ht="15">
      <c r="AQ1097" s="1">
        <f t="shared" si="197"/>
        <v>54725</v>
      </c>
      <c r="AT1097" s="1">
        <f t="shared" si="198"/>
        <v>34.024999999999636</v>
      </c>
      <c r="CL1097" s="1">
        <f t="shared" si="199"/>
        <v>109400</v>
      </c>
    </row>
    <row r="1098" spans="43:90" ht="15">
      <c r="AQ1098" s="1">
        <f t="shared" si="197"/>
        <v>54775</v>
      </c>
      <c r="AT1098" s="1">
        <f t="shared" si="198"/>
        <v>23.49499999999989</v>
      </c>
      <c r="CL1098" s="1">
        <f t="shared" si="199"/>
        <v>109500</v>
      </c>
    </row>
    <row r="1099" spans="43:90" ht="15">
      <c r="AQ1099" s="1">
        <f t="shared" si="197"/>
        <v>54825</v>
      </c>
      <c r="AT1099" s="1">
        <f t="shared" si="198"/>
        <v>12.965000000000146</v>
      </c>
      <c r="CL1099" s="1">
        <f t="shared" si="199"/>
        <v>109600</v>
      </c>
    </row>
    <row r="1100" spans="43:90" ht="15">
      <c r="AQ1100" s="1">
        <f t="shared" si="197"/>
        <v>54875</v>
      </c>
      <c r="AT1100" s="1">
        <f t="shared" si="198"/>
        <v>2.4349999999994907</v>
      </c>
      <c r="CL1100" s="1">
        <f t="shared" si="199"/>
        <v>109700</v>
      </c>
    </row>
    <row r="1101" spans="43:90" ht="15">
      <c r="AQ1101" s="1">
        <f t="shared" si="197"/>
        <v>54925</v>
      </c>
      <c r="AT1101">
        <v>0</v>
      </c>
      <c r="CL1101" s="1">
        <f t="shared" si="199"/>
        <v>109800</v>
      </c>
    </row>
    <row r="1102" spans="43:90" ht="15">
      <c r="AQ1102" s="1">
        <f t="shared" si="197"/>
        <v>54975</v>
      </c>
      <c r="CL1102" s="1">
        <f t="shared" si="199"/>
        <v>109900</v>
      </c>
    </row>
    <row r="1103" spans="43:90" ht="15">
      <c r="AQ1103" s="1">
        <f t="shared" si="197"/>
        <v>55025</v>
      </c>
      <c r="CL1103" s="1">
        <f t="shared" si="199"/>
        <v>110000</v>
      </c>
    </row>
    <row r="1104" spans="43:90" ht="15">
      <c r="AQ1104" s="1">
        <f t="shared" si="197"/>
        <v>55075</v>
      </c>
      <c r="CL1104" s="1">
        <f t="shared" si="199"/>
        <v>110100</v>
      </c>
    </row>
    <row r="1105" spans="43:90" ht="15">
      <c r="AQ1105" s="1">
        <f t="shared" si="197"/>
        <v>55125</v>
      </c>
      <c r="CL1105" s="1">
        <f t="shared" si="199"/>
        <v>110200</v>
      </c>
    </row>
    <row r="1106" spans="43:90" ht="15">
      <c r="AQ1106" s="1">
        <f t="shared" si="197"/>
        <v>55175</v>
      </c>
      <c r="CL1106" s="1">
        <f t="shared" si="199"/>
        <v>110300</v>
      </c>
    </row>
    <row r="1107" spans="43:90" ht="15">
      <c r="AQ1107" s="1">
        <f t="shared" si="197"/>
        <v>55225</v>
      </c>
      <c r="CL1107" s="1">
        <f t="shared" si="199"/>
        <v>110400</v>
      </c>
    </row>
    <row r="1108" spans="43:90" ht="15">
      <c r="AQ1108" s="1">
        <f t="shared" si="197"/>
        <v>55275</v>
      </c>
      <c r="CL1108" s="1">
        <f t="shared" si="199"/>
        <v>110500</v>
      </c>
    </row>
    <row r="1109" spans="43:90" ht="15">
      <c r="AQ1109" s="1">
        <f t="shared" si="197"/>
        <v>55325</v>
      </c>
      <c r="CL1109" s="1">
        <f t="shared" si="199"/>
        <v>110600</v>
      </c>
    </row>
    <row r="1110" spans="43:90" ht="15">
      <c r="AQ1110" s="1">
        <f t="shared" si="197"/>
        <v>55375</v>
      </c>
      <c r="CL1110" s="1">
        <f t="shared" si="199"/>
        <v>110700</v>
      </c>
    </row>
    <row r="1111" spans="43:90" ht="15">
      <c r="AQ1111" s="1">
        <f t="shared" si="197"/>
        <v>55425</v>
      </c>
      <c r="CL1111" s="1">
        <f t="shared" si="199"/>
        <v>110800</v>
      </c>
    </row>
    <row r="1112" ht="15">
      <c r="CL1112" s="1">
        <f t="shared" si="199"/>
        <v>110900</v>
      </c>
    </row>
    <row r="1113" ht="15">
      <c r="CL1113" s="1">
        <f t="shared" si="199"/>
        <v>111000</v>
      </c>
    </row>
    <row r="1114" ht="15">
      <c r="CL1114" s="1">
        <f t="shared" si="199"/>
        <v>111100</v>
      </c>
    </row>
    <row r="1115" ht="15">
      <c r="CL1115" s="1">
        <f t="shared" si="199"/>
        <v>111200</v>
      </c>
    </row>
    <row r="1116" ht="15">
      <c r="CL1116" s="1">
        <f t="shared" si="199"/>
        <v>111300</v>
      </c>
    </row>
    <row r="1117" ht="15">
      <c r="CL1117" s="1">
        <f t="shared" si="199"/>
        <v>111400</v>
      </c>
    </row>
    <row r="1118" ht="15">
      <c r="CL1118" s="1">
        <f t="shared" si="199"/>
        <v>111500</v>
      </c>
    </row>
    <row r="1119" ht="15">
      <c r="CL1119" s="1">
        <f t="shared" si="199"/>
        <v>111600</v>
      </c>
    </row>
    <row r="1120" ht="15">
      <c r="CL1120" s="1">
        <f t="shared" si="199"/>
        <v>111700</v>
      </c>
    </row>
    <row r="1121" ht="15">
      <c r="CL1121" s="1">
        <f t="shared" si="199"/>
        <v>111800</v>
      </c>
    </row>
    <row r="1122" ht="15">
      <c r="CL1122" s="1">
        <f t="shared" si="199"/>
        <v>111900</v>
      </c>
    </row>
    <row r="1123" ht="15">
      <c r="CL1123" s="1">
        <f t="shared" si="199"/>
        <v>112000</v>
      </c>
    </row>
    <row r="1124" ht="15">
      <c r="CL1124" s="1">
        <f t="shared" si="199"/>
        <v>112100</v>
      </c>
    </row>
    <row r="1125" ht="15">
      <c r="CL1125" s="1">
        <f t="shared" si="199"/>
        <v>112200</v>
      </c>
    </row>
    <row r="1126" ht="15">
      <c r="CL1126" s="1">
        <f t="shared" si="199"/>
        <v>112300</v>
      </c>
    </row>
    <row r="1127" ht="15">
      <c r="CL1127" s="1">
        <f t="shared" si="199"/>
        <v>112400</v>
      </c>
    </row>
    <row r="1128" ht="15">
      <c r="CL1128" s="1">
        <f t="shared" si="199"/>
        <v>112500</v>
      </c>
    </row>
    <row r="1129" ht="15">
      <c r="CL1129" s="1">
        <f t="shared" si="199"/>
        <v>112600</v>
      </c>
    </row>
    <row r="1130" ht="15">
      <c r="CL1130" s="1">
        <f t="shared" si="199"/>
        <v>112700</v>
      </c>
    </row>
    <row r="1131" ht="15">
      <c r="CL1131" s="1">
        <f t="shared" si="199"/>
        <v>112800</v>
      </c>
    </row>
    <row r="1132" ht="15">
      <c r="CL1132" s="1">
        <f t="shared" si="199"/>
        <v>112900</v>
      </c>
    </row>
    <row r="1133" ht="15">
      <c r="CL1133" s="1">
        <f t="shared" si="199"/>
        <v>113000</v>
      </c>
    </row>
    <row r="1134" ht="15">
      <c r="CL1134" s="1">
        <f t="shared" si="199"/>
        <v>113100</v>
      </c>
    </row>
    <row r="1135" ht="15">
      <c r="CL1135" s="1">
        <f t="shared" si="199"/>
        <v>113200</v>
      </c>
    </row>
    <row r="1136" ht="15">
      <c r="CL1136" s="1">
        <f t="shared" si="199"/>
        <v>113300</v>
      </c>
    </row>
    <row r="1137" ht="15">
      <c r="CL1137" s="1">
        <f t="shared" si="199"/>
        <v>113400</v>
      </c>
    </row>
    <row r="1138" ht="15">
      <c r="CL1138" s="1">
        <f t="shared" si="199"/>
        <v>113500</v>
      </c>
    </row>
    <row r="1139" ht="15">
      <c r="CL1139" s="1">
        <f t="shared" si="199"/>
        <v>113600</v>
      </c>
    </row>
    <row r="1140" ht="15">
      <c r="CL1140" s="1">
        <f t="shared" si="199"/>
        <v>113700</v>
      </c>
    </row>
    <row r="1141" ht="15">
      <c r="CL1141" s="1">
        <f t="shared" si="199"/>
        <v>113800</v>
      </c>
    </row>
    <row r="1142" ht="15">
      <c r="CL1142" s="1">
        <f t="shared" si="199"/>
        <v>113900</v>
      </c>
    </row>
    <row r="1143" ht="15">
      <c r="CL1143" s="1">
        <f t="shared" si="199"/>
        <v>114000</v>
      </c>
    </row>
    <row r="1144" ht="15">
      <c r="CL1144" s="1">
        <f t="shared" si="199"/>
        <v>114100</v>
      </c>
    </row>
    <row r="1145" ht="15">
      <c r="CL1145" s="1">
        <f t="shared" si="199"/>
        <v>114200</v>
      </c>
    </row>
    <row r="1146" ht="15">
      <c r="CL1146" s="1">
        <f t="shared" si="199"/>
        <v>114300</v>
      </c>
    </row>
    <row r="1147" ht="15">
      <c r="CL1147" s="1">
        <f t="shared" si="199"/>
        <v>114400</v>
      </c>
    </row>
    <row r="1148" ht="15">
      <c r="CL1148" s="1">
        <f t="shared" si="199"/>
        <v>114500</v>
      </c>
    </row>
    <row r="1149" ht="15">
      <c r="CL1149" s="1">
        <f t="shared" si="199"/>
        <v>114600</v>
      </c>
    </row>
    <row r="1150" ht="15">
      <c r="CL1150" s="1">
        <f t="shared" si="199"/>
        <v>114700</v>
      </c>
    </row>
    <row r="1151" ht="15">
      <c r="CL1151" s="1">
        <f t="shared" si="199"/>
        <v>114800</v>
      </c>
    </row>
    <row r="1152" ht="15">
      <c r="CL1152" s="1">
        <f t="shared" si="199"/>
        <v>114900</v>
      </c>
    </row>
    <row r="1153" ht="15">
      <c r="CL1153" s="1">
        <f t="shared" si="199"/>
        <v>115000</v>
      </c>
    </row>
    <row r="1154" ht="15">
      <c r="CL1154" s="1">
        <f t="shared" si="199"/>
        <v>115100</v>
      </c>
    </row>
    <row r="1155" ht="15">
      <c r="CL1155" s="1">
        <f t="shared" si="199"/>
        <v>115200</v>
      </c>
    </row>
    <row r="1156" ht="15">
      <c r="CL1156" s="1">
        <f t="shared" si="199"/>
        <v>115300</v>
      </c>
    </row>
    <row r="1157" ht="15">
      <c r="CL1157" s="1">
        <f aca="true" t="shared" si="200" ref="CL1157:CL1220">CL1156+100</f>
        <v>115400</v>
      </c>
    </row>
    <row r="1158" ht="15">
      <c r="CL1158" s="1">
        <f t="shared" si="200"/>
        <v>115500</v>
      </c>
    </row>
    <row r="1159" ht="15">
      <c r="CL1159" s="1">
        <f t="shared" si="200"/>
        <v>115600</v>
      </c>
    </row>
    <row r="1160" ht="15">
      <c r="CL1160" s="1">
        <f t="shared" si="200"/>
        <v>115700</v>
      </c>
    </row>
    <row r="1161" ht="15">
      <c r="CL1161" s="1">
        <f t="shared" si="200"/>
        <v>115800</v>
      </c>
    </row>
    <row r="1162" ht="15">
      <c r="CL1162" s="1">
        <f t="shared" si="200"/>
        <v>115900</v>
      </c>
    </row>
    <row r="1163" ht="15">
      <c r="CL1163" s="1">
        <f t="shared" si="200"/>
        <v>116000</v>
      </c>
    </row>
    <row r="1164" ht="15">
      <c r="CL1164" s="1">
        <f t="shared" si="200"/>
        <v>116100</v>
      </c>
    </row>
    <row r="1165" ht="15">
      <c r="CL1165" s="1">
        <f t="shared" si="200"/>
        <v>116200</v>
      </c>
    </row>
    <row r="1166" ht="15">
      <c r="CL1166" s="1">
        <f t="shared" si="200"/>
        <v>116300</v>
      </c>
    </row>
    <row r="1167" ht="15">
      <c r="CL1167" s="1">
        <f t="shared" si="200"/>
        <v>116400</v>
      </c>
    </row>
    <row r="1168" ht="15">
      <c r="CL1168" s="1">
        <f t="shared" si="200"/>
        <v>116500</v>
      </c>
    </row>
    <row r="1169" ht="15">
      <c r="CL1169" s="1">
        <f t="shared" si="200"/>
        <v>116600</v>
      </c>
    </row>
    <row r="1170" ht="15">
      <c r="CL1170" s="1">
        <f t="shared" si="200"/>
        <v>116700</v>
      </c>
    </row>
    <row r="1171" ht="15">
      <c r="CL1171" s="1">
        <f t="shared" si="200"/>
        <v>116800</v>
      </c>
    </row>
    <row r="1172" ht="15">
      <c r="CL1172" s="1">
        <f t="shared" si="200"/>
        <v>116900</v>
      </c>
    </row>
    <row r="1173" ht="15">
      <c r="CL1173" s="1">
        <f t="shared" si="200"/>
        <v>117000</v>
      </c>
    </row>
    <row r="1174" ht="15">
      <c r="CL1174" s="1">
        <f t="shared" si="200"/>
        <v>117100</v>
      </c>
    </row>
    <row r="1175" ht="15">
      <c r="CL1175" s="1">
        <f t="shared" si="200"/>
        <v>117200</v>
      </c>
    </row>
    <row r="1176" ht="15">
      <c r="CL1176" s="1">
        <f t="shared" si="200"/>
        <v>117300</v>
      </c>
    </row>
    <row r="1177" ht="15">
      <c r="CL1177" s="1">
        <f t="shared" si="200"/>
        <v>117400</v>
      </c>
    </row>
    <row r="1178" ht="15">
      <c r="CL1178" s="1">
        <f t="shared" si="200"/>
        <v>117500</v>
      </c>
    </row>
    <row r="1179" ht="15">
      <c r="CL1179" s="1">
        <f t="shared" si="200"/>
        <v>117600</v>
      </c>
    </row>
    <row r="1180" ht="15">
      <c r="CL1180" s="1">
        <f t="shared" si="200"/>
        <v>117700</v>
      </c>
    </row>
    <row r="1181" ht="15">
      <c r="CL1181" s="1">
        <f t="shared" si="200"/>
        <v>117800</v>
      </c>
    </row>
    <row r="1182" ht="15">
      <c r="CL1182" s="1">
        <f t="shared" si="200"/>
        <v>117900</v>
      </c>
    </row>
    <row r="1183" ht="15">
      <c r="CL1183" s="1">
        <f t="shared" si="200"/>
        <v>118000</v>
      </c>
    </row>
    <row r="1184" ht="15">
      <c r="CL1184" s="1">
        <f t="shared" si="200"/>
        <v>118100</v>
      </c>
    </row>
    <row r="1185" ht="15">
      <c r="CL1185" s="1">
        <f t="shared" si="200"/>
        <v>118200</v>
      </c>
    </row>
    <row r="1186" ht="15">
      <c r="CL1186" s="1">
        <f t="shared" si="200"/>
        <v>118300</v>
      </c>
    </row>
    <row r="1187" ht="15">
      <c r="CL1187" s="1">
        <f t="shared" si="200"/>
        <v>118400</v>
      </c>
    </row>
    <row r="1188" ht="15">
      <c r="CL1188" s="1">
        <f t="shared" si="200"/>
        <v>118500</v>
      </c>
    </row>
    <row r="1189" ht="15">
      <c r="CL1189" s="1">
        <f t="shared" si="200"/>
        <v>118600</v>
      </c>
    </row>
    <row r="1190" ht="15">
      <c r="CL1190" s="1">
        <f t="shared" si="200"/>
        <v>118700</v>
      </c>
    </row>
    <row r="1191" ht="15">
      <c r="CL1191" s="1">
        <f t="shared" si="200"/>
        <v>118800</v>
      </c>
    </row>
    <row r="1192" ht="15">
      <c r="CL1192" s="1">
        <f t="shared" si="200"/>
        <v>118900</v>
      </c>
    </row>
    <row r="1193" ht="15">
      <c r="CL1193" s="1">
        <f t="shared" si="200"/>
        <v>119000</v>
      </c>
    </row>
    <row r="1194" ht="15">
      <c r="CL1194" s="1">
        <f t="shared" si="200"/>
        <v>119100</v>
      </c>
    </row>
    <row r="1195" ht="15">
      <c r="CL1195" s="1">
        <f t="shared" si="200"/>
        <v>119200</v>
      </c>
    </row>
    <row r="1196" ht="15">
      <c r="CL1196" s="1">
        <f t="shared" si="200"/>
        <v>119300</v>
      </c>
    </row>
    <row r="1197" ht="15">
      <c r="CL1197" s="1">
        <f t="shared" si="200"/>
        <v>119400</v>
      </c>
    </row>
    <row r="1198" ht="15">
      <c r="CL1198" s="1">
        <f t="shared" si="200"/>
        <v>119500</v>
      </c>
    </row>
    <row r="1199" ht="15">
      <c r="CL1199" s="1">
        <f t="shared" si="200"/>
        <v>119600</v>
      </c>
    </row>
    <row r="1200" ht="15">
      <c r="CL1200" s="1">
        <f t="shared" si="200"/>
        <v>119700</v>
      </c>
    </row>
    <row r="1201" ht="15">
      <c r="CL1201" s="1">
        <f t="shared" si="200"/>
        <v>119800</v>
      </c>
    </row>
    <row r="1202" ht="15">
      <c r="CL1202" s="1">
        <f t="shared" si="200"/>
        <v>119900</v>
      </c>
    </row>
    <row r="1203" ht="15">
      <c r="CL1203" s="1">
        <f t="shared" si="200"/>
        <v>120000</v>
      </c>
    </row>
    <row r="1204" ht="15">
      <c r="CL1204" s="1">
        <f t="shared" si="200"/>
        <v>120100</v>
      </c>
    </row>
    <row r="1205" ht="15">
      <c r="CL1205" s="1">
        <f t="shared" si="200"/>
        <v>120200</v>
      </c>
    </row>
    <row r="1206" ht="15">
      <c r="CL1206" s="1">
        <f t="shared" si="200"/>
        <v>120300</v>
      </c>
    </row>
    <row r="1207" ht="15">
      <c r="CL1207" s="1">
        <f t="shared" si="200"/>
        <v>120400</v>
      </c>
    </row>
    <row r="1208" ht="15">
      <c r="CL1208" s="1">
        <f t="shared" si="200"/>
        <v>120500</v>
      </c>
    </row>
    <row r="1209" ht="15">
      <c r="CL1209" s="1">
        <f t="shared" si="200"/>
        <v>120600</v>
      </c>
    </row>
    <row r="1210" ht="15">
      <c r="CL1210" s="1">
        <f t="shared" si="200"/>
        <v>120700</v>
      </c>
    </row>
    <row r="1211" ht="15">
      <c r="CL1211" s="1">
        <f t="shared" si="200"/>
        <v>120800</v>
      </c>
    </row>
    <row r="1212" ht="15">
      <c r="CL1212" s="1">
        <f t="shared" si="200"/>
        <v>120900</v>
      </c>
    </row>
    <row r="1213" ht="15">
      <c r="CL1213" s="1">
        <f t="shared" si="200"/>
        <v>121000</v>
      </c>
    </row>
    <row r="1214" ht="15">
      <c r="CL1214" s="1">
        <f t="shared" si="200"/>
        <v>121100</v>
      </c>
    </row>
    <row r="1215" ht="15">
      <c r="CL1215" s="1">
        <f t="shared" si="200"/>
        <v>121200</v>
      </c>
    </row>
    <row r="1216" ht="15">
      <c r="CL1216" s="1">
        <f t="shared" si="200"/>
        <v>121300</v>
      </c>
    </row>
    <row r="1217" ht="15">
      <c r="CL1217" s="1">
        <f t="shared" si="200"/>
        <v>121400</v>
      </c>
    </row>
    <row r="1218" ht="15">
      <c r="CL1218" s="1">
        <f t="shared" si="200"/>
        <v>121500</v>
      </c>
    </row>
    <row r="1219" ht="15">
      <c r="CL1219" s="1">
        <f t="shared" si="200"/>
        <v>121600</v>
      </c>
    </row>
    <row r="1220" ht="15">
      <c r="CL1220" s="1">
        <f t="shared" si="200"/>
        <v>121700</v>
      </c>
    </row>
    <row r="1221" ht="15">
      <c r="CL1221" s="1">
        <f aca="true" t="shared" si="201" ref="CL1221:CL1284">CL1220+100</f>
        <v>121800</v>
      </c>
    </row>
    <row r="1222" ht="15">
      <c r="CL1222" s="1">
        <f t="shared" si="201"/>
        <v>121900</v>
      </c>
    </row>
    <row r="1223" ht="15">
      <c r="CL1223" s="1">
        <f t="shared" si="201"/>
        <v>122000</v>
      </c>
    </row>
    <row r="1224" ht="15">
      <c r="CL1224" s="1">
        <f t="shared" si="201"/>
        <v>122100</v>
      </c>
    </row>
    <row r="1225" ht="15">
      <c r="CL1225" s="1">
        <f t="shared" si="201"/>
        <v>122200</v>
      </c>
    </row>
    <row r="1226" ht="15">
      <c r="CL1226" s="1">
        <f t="shared" si="201"/>
        <v>122300</v>
      </c>
    </row>
    <row r="1227" ht="15">
      <c r="CL1227" s="1">
        <f t="shared" si="201"/>
        <v>122400</v>
      </c>
    </row>
    <row r="1228" ht="15">
      <c r="CL1228" s="1">
        <f t="shared" si="201"/>
        <v>122500</v>
      </c>
    </row>
    <row r="1229" ht="15">
      <c r="CL1229" s="1">
        <f t="shared" si="201"/>
        <v>122600</v>
      </c>
    </row>
    <row r="1230" ht="15">
      <c r="CL1230" s="1">
        <f t="shared" si="201"/>
        <v>122700</v>
      </c>
    </row>
    <row r="1231" ht="15">
      <c r="CL1231" s="1">
        <f t="shared" si="201"/>
        <v>122800</v>
      </c>
    </row>
    <row r="1232" ht="15">
      <c r="CL1232" s="1">
        <f t="shared" si="201"/>
        <v>122900</v>
      </c>
    </row>
    <row r="1233" ht="15">
      <c r="CL1233" s="1">
        <f t="shared" si="201"/>
        <v>123000</v>
      </c>
    </row>
    <row r="1234" ht="15">
      <c r="CL1234" s="1">
        <f t="shared" si="201"/>
        <v>123100</v>
      </c>
    </row>
    <row r="1235" ht="15">
      <c r="CL1235" s="1">
        <f t="shared" si="201"/>
        <v>123200</v>
      </c>
    </row>
    <row r="1236" ht="15">
      <c r="CL1236" s="1">
        <f t="shared" si="201"/>
        <v>123300</v>
      </c>
    </row>
    <row r="1237" ht="15">
      <c r="CL1237" s="1">
        <f t="shared" si="201"/>
        <v>123400</v>
      </c>
    </row>
    <row r="1238" ht="15">
      <c r="CL1238" s="1">
        <f t="shared" si="201"/>
        <v>123500</v>
      </c>
    </row>
    <row r="1239" ht="15">
      <c r="CL1239" s="1">
        <f t="shared" si="201"/>
        <v>123600</v>
      </c>
    </row>
    <row r="1240" ht="15">
      <c r="CL1240" s="1">
        <f t="shared" si="201"/>
        <v>123700</v>
      </c>
    </row>
    <row r="1241" ht="15">
      <c r="CL1241" s="1">
        <f t="shared" si="201"/>
        <v>123800</v>
      </c>
    </row>
    <row r="1242" ht="15">
      <c r="CL1242" s="1">
        <f t="shared" si="201"/>
        <v>123900</v>
      </c>
    </row>
    <row r="1243" ht="15">
      <c r="CL1243" s="1">
        <f t="shared" si="201"/>
        <v>124000</v>
      </c>
    </row>
    <row r="1244" ht="15">
      <c r="CL1244" s="1">
        <f t="shared" si="201"/>
        <v>124100</v>
      </c>
    </row>
    <row r="1245" ht="15">
      <c r="CL1245" s="1">
        <f t="shared" si="201"/>
        <v>124200</v>
      </c>
    </row>
    <row r="1246" ht="15">
      <c r="CL1246" s="1">
        <f t="shared" si="201"/>
        <v>124300</v>
      </c>
    </row>
    <row r="1247" ht="15">
      <c r="CL1247" s="1">
        <f t="shared" si="201"/>
        <v>124400</v>
      </c>
    </row>
    <row r="1248" ht="15">
      <c r="CL1248" s="1">
        <f t="shared" si="201"/>
        <v>124500</v>
      </c>
    </row>
    <row r="1249" ht="15">
      <c r="CL1249" s="1">
        <f t="shared" si="201"/>
        <v>124600</v>
      </c>
    </row>
    <row r="1250" ht="15">
      <c r="CL1250" s="1">
        <f t="shared" si="201"/>
        <v>124700</v>
      </c>
    </row>
    <row r="1251" ht="15">
      <c r="CL1251" s="1">
        <f t="shared" si="201"/>
        <v>124800</v>
      </c>
    </row>
    <row r="1252" ht="15">
      <c r="CL1252" s="1">
        <f t="shared" si="201"/>
        <v>124900</v>
      </c>
    </row>
    <row r="1253" ht="15">
      <c r="CL1253" s="1">
        <f t="shared" si="201"/>
        <v>125000</v>
      </c>
    </row>
    <row r="1254" ht="15">
      <c r="CL1254" s="1">
        <f t="shared" si="201"/>
        <v>125100</v>
      </c>
    </row>
    <row r="1255" ht="15">
      <c r="CL1255" s="1">
        <f t="shared" si="201"/>
        <v>125200</v>
      </c>
    </row>
    <row r="1256" ht="15">
      <c r="CL1256" s="1">
        <f t="shared" si="201"/>
        <v>125300</v>
      </c>
    </row>
    <row r="1257" ht="15">
      <c r="CL1257" s="1">
        <f t="shared" si="201"/>
        <v>125400</v>
      </c>
    </row>
    <row r="1258" ht="15">
      <c r="CL1258" s="1">
        <f t="shared" si="201"/>
        <v>125500</v>
      </c>
    </row>
    <row r="1259" ht="15">
      <c r="CL1259" s="1">
        <f t="shared" si="201"/>
        <v>125600</v>
      </c>
    </row>
    <row r="1260" ht="15">
      <c r="CL1260" s="1">
        <f t="shared" si="201"/>
        <v>125700</v>
      </c>
    </row>
    <row r="1261" ht="15">
      <c r="CL1261" s="1">
        <f t="shared" si="201"/>
        <v>125800</v>
      </c>
    </row>
    <row r="1262" ht="15">
      <c r="CL1262" s="1">
        <f t="shared" si="201"/>
        <v>125900</v>
      </c>
    </row>
    <row r="1263" ht="15">
      <c r="CL1263" s="1">
        <f t="shared" si="201"/>
        <v>126000</v>
      </c>
    </row>
    <row r="1264" ht="15">
      <c r="CL1264" s="1">
        <f t="shared" si="201"/>
        <v>126100</v>
      </c>
    </row>
    <row r="1265" ht="15">
      <c r="CL1265" s="1">
        <f t="shared" si="201"/>
        <v>126200</v>
      </c>
    </row>
    <row r="1266" ht="15">
      <c r="CL1266" s="1">
        <f t="shared" si="201"/>
        <v>126300</v>
      </c>
    </row>
    <row r="1267" ht="15">
      <c r="CL1267" s="1">
        <f t="shared" si="201"/>
        <v>126400</v>
      </c>
    </row>
    <row r="1268" ht="15">
      <c r="CL1268" s="1">
        <f t="shared" si="201"/>
        <v>126500</v>
      </c>
    </row>
    <row r="1269" ht="15">
      <c r="CL1269" s="1">
        <f t="shared" si="201"/>
        <v>126600</v>
      </c>
    </row>
    <row r="1270" ht="15">
      <c r="CL1270" s="1">
        <f t="shared" si="201"/>
        <v>126700</v>
      </c>
    </row>
    <row r="1271" ht="15">
      <c r="CL1271" s="1">
        <f t="shared" si="201"/>
        <v>126800</v>
      </c>
    </row>
    <row r="1272" ht="15">
      <c r="CL1272" s="1">
        <f t="shared" si="201"/>
        <v>126900</v>
      </c>
    </row>
    <row r="1273" ht="15">
      <c r="CL1273" s="1">
        <f t="shared" si="201"/>
        <v>127000</v>
      </c>
    </row>
    <row r="1274" ht="15">
      <c r="CL1274" s="1">
        <f t="shared" si="201"/>
        <v>127100</v>
      </c>
    </row>
    <row r="1275" ht="15">
      <c r="CL1275" s="1">
        <f t="shared" si="201"/>
        <v>127200</v>
      </c>
    </row>
    <row r="1276" ht="15">
      <c r="CL1276" s="1">
        <f t="shared" si="201"/>
        <v>127300</v>
      </c>
    </row>
    <row r="1277" ht="15">
      <c r="CL1277" s="1">
        <f t="shared" si="201"/>
        <v>127400</v>
      </c>
    </row>
    <row r="1278" ht="15">
      <c r="CL1278" s="1">
        <f t="shared" si="201"/>
        <v>127500</v>
      </c>
    </row>
    <row r="1279" ht="15">
      <c r="CL1279" s="1">
        <f t="shared" si="201"/>
        <v>127600</v>
      </c>
    </row>
    <row r="1280" ht="15">
      <c r="CL1280" s="1">
        <f t="shared" si="201"/>
        <v>127700</v>
      </c>
    </row>
    <row r="1281" ht="15">
      <c r="CL1281" s="1">
        <f t="shared" si="201"/>
        <v>127800</v>
      </c>
    </row>
    <row r="1282" ht="15">
      <c r="CL1282" s="1">
        <f t="shared" si="201"/>
        <v>127900</v>
      </c>
    </row>
    <row r="1283" ht="15">
      <c r="CL1283" s="1">
        <f t="shared" si="201"/>
        <v>128000</v>
      </c>
    </row>
    <row r="1284" ht="15">
      <c r="CL1284" s="1">
        <f t="shared" si="201"/>
        <v>128100</v>
      </c>
    </row>
    <row r="1285" ht="15">
      <c r="CL1285" s="1">
        <f aca="true" t="shared" si="202" ref="CL1285:CL1348">CL1284+100</f>
        <v>128200</v>
      </c>
    </row>
    <row r="1286" ht="15">
      <c r="CL1286" s="1">
        <f t="shared" si="202"/>
        <v>128300</v>
      </c>
    </row>
    <row r="1287" ht="15">
      <c r="CL1287" s="1">
        <f t="shared" si="202"/>
        <v>128400</v>
      </c>
    </row>
    <row r="1288" ht="15">
      <c r="CL1288" s="1">
        <f t="shared" si="202"/>
        <v>128500</v>
      </c>
    </row>
    <row r="1289" ht="15">
      <c r="CL1289" s="1">
        <f t="shared" si="202"/>
        <v>128600</v>
      </c>
    </row>
    <row r="1290" ht="15">
      <c r="CL1290" s="1">
        <f t="shared" si="202"/>
        <v>128700</v>
      </c>
    </row>
    <row r="1291" ht="15">
      <c r="CL1291" s="1">
        <f t="shared" si="202"/>
        <v>128800</v>
      </c>
    </row>
    <row r="1292" ht="15">
      <c r="CL1292" s="1">
        <f t="shared" si="202"/>
        <v>128900</v>
      </c>
    </row>
    <row r="1293" ht="15">
      <c r="CL1293" s="1">
        <f t="shared" si="202"/>
        <v>129000</v>
      </c>
    </row>
    <row r="1294" ht="15">
      <c r="CL1294" s="1">
        <f t="shared" si="202"/>
        <v>129100</v>
      </c>
    </row>
    <row r="1295" ht="15">
      <c r="CL1295" s="1">
        <f t="shared" si="202"/>
        <v>129200</v>
      </c>
    </row>
    <row r="1296" ht="15">
      <c r="CL1296" s="1">
        <f t="shared" si="202"/>
        <v>129300</v>
      </c>
    </row>
    <row r="1297" ht="15">
      <c r="CL1297" s="1">
        <f t="shared" si="202"/>
        <v>129400</v>
      </c>
    </row>
    <row r="1298" ht="15">
      <c r="CL1298" s="1">
        <f t="shared" si="202"/>
        <v>129500</v>
      </c>
    </row>
    <row r="1299" ht="15">
      <c r="CL1299" s="1">
        <f t="shared" si="202"/>
        <v>129600</v>
      </c>
    </row>
    <row r="1300" ht="15">
      <c r="CL1300" s="1">
        <f t="shared" si="202"/>
        <v>129700</v>
      </c>
    </row>
    <row r="1301" ht="15">
      <c r="CL1301" s="1">
        <f t="shared" si="202"/>
        <v>129800</v>
      </c>
    </row>
    <row r="1302" ht="15">
      <c r="CL1302" s="1">
        <f t="shared" si="202"/>
        <v>129900</v>
      </c>
    </row>
    <row r="1303" ht="15">
      <c r="CL1303" s="1">
        <f t="shared" si="202"/>
        <v>130000</v>
      </c>
    </row>
    <row r="1304" ht="15">
      <c r="CL1304" s="1">
        <f t="shared" si="202"/>
        <v>130100</v>
      </c>
    </row>
    <row r="1305" ht="15">
      <c r="CL1305" s="1">
        <f t="shared" si="202"/>
        <v>130200</v>
      </c>
    </row>
    <row r="1306" ht="15">
      <c r="CL1306" s="1">
        <f t="shared" si="202"/>
        <v>130300</v>
      </c>
    </row>
    <row r="1307" ht="15">
      <c r="CL1307" s="1">
        <f t="shared" si="202"/>
        <v>130400</v>
      </c>
    </row>
    <row r="1308" ht="15">
      <c r="CL1308" s="1">
        <f t="shared" si="202"/>
        <v>130500</v>
      </c>
    </row>
    <row r="1309" ht="15">
      <c r="CL1309" s="1">
        <f t="shared" si="202"/>
        <v>130600</v>
      </c>
    </row>
    <row r="1310" ht="15">
      <c r="CL1310" s="1">
        <f t="shared" si="202"/>
        <v>130700</v>
      </c>
    </row>
    <row r="1311" ht="15">
      <c r="CL1311" s="1">
        <f t="shared" si="202"/>
        <v>130800</v>
      </c>
    </row>
    <row r="1312" ht="15">
      <c r="CL1312" s="1">
        <f t="shared" si="202"/>
        <v>130900</v>
      </c>
    </row>
    <row r="1313" ht="15">
      <c r="CL1313" s="1">
        <f t="shared" si="202"/>
        <v>131000</v>
      </c>
    </row>
    <row r="1314" ht="15">
      <c r="CL1314" s="1">
        <f t="shared" si="202"/>
        <v>131100</v>
      </c>
    </row>
    <row r="1315" ht="15">
      <c r="CL1315" s="1">
        <f t="shared" si="202"/>
        <v>131200</v>
      </c>
    </row>
    <row r="1316" ht="15">
      <c r="CL1316" s="1">
        <f t="shared" si="202"/>
        <v>131300</v>
      </c>
    </row>
    <row r="1317" ht="15">
      <c r="CL1317" s="1">
        <f t="shared" si="202"/>
        <v>131400</v>
      </c>
    </row>
    <row r="1318" ht="15">
      <c r="CL1318" s="1">
        <f t="shared" si="202"/>
        <v>131500</v>
      </c>
    </row>
    <row r="1319" ht="15">
      <c r="CL1319" s="1">
        <f t="shared" si="202"/>
        <v>131600</v>
      </c>
    </row>
    <row r="1320" ht="15">
      <c r="CL1320" s="1">
        <f t="shared" si="202"/>
        <v>131700</v>
      </c>
    </row>
    <row r="1321" ht="15">
      <c r="CL1321" s="1">
        <f t="shared" si="202"/>
        <v>131800</v>
      </c>
    </row>
    <row r="1322" ht="15">
      <c r="CL1322" s="1">
        <f t="shared" si="202"/>
        <v>131900</v>
      </c>
    </row>
    <row r="1323" ht="15">
      <c r="CL1323" s="1">
        <f t="shared" si="202"/>
        <v>132000</v>
      </c>
    </row>
    <row r="1324" ht="15">
      <c r="CL1324" s="1">
        <f t="shared" si="202"/>
        <v>132100</v>
      </c>
    </row>
    <row r="1325" ht="15">
      <c r="CL1325" s="1">
        <f t="shared" si="202"/>
        <v>132200</v>
      </c>
    </row>
    <row r="1326" ht="15">
      <c r="CL1326" s="1">
        <f t="shared" si="202"/>
        <v>132300</v>
      </c>
    </row>
    <row r="1327" ht="15">
      <c r="CL1327" s="1">
        <f t="shared" si="202"/>
        <v>132400</v>
      </c>
    </row>
    <row r="1328" ht="15">
      <c r="CL1328" s="1">
        <f t="shared" si="202"/>
        <v>132500</v>
      </c>
    </row>
    <row r="1329" ht="15">
      <c r="CL1329" s="1">
        <f t="shared" si="202"/>
        <v>132600</v>
      </c>
    </row>
    <row r="1330" ht="15">
      <c r="CL1330" s="1">
        <f t="shared" si="202"/>
        <v>132700</v>
      </c>
    </row>
    <row r="1331" ht="15">
      <c r="CL1331" s="1">
        <f t="shared" si="202"/>
        <v>132800</v>
      </c>
    </row>
    <row r="1332" ht="15">
      <c r="CL1332" s="1">
        <f t="shared" si="202"/>
        <v>132900</v>
      </c>
    </row>
    <row r="1333" ht="15">
      <c r="CL1333" s="1">
        <f t="shared" si="202"/>
        <v>133000</v>
      </c>
    </row>
    <row r="1334" ht="15">
      <c r="CL1334" s="1">
        <f t="shared" si="202"/>
        <v>133100</v>
      </c>
    </row>
    <row r="1335" ht="15">
      <c r="CL1335" s="1">
        <f t="shared" si="202"/>
        <v>133200</v>
      </c>
    </row>
    <row r="1336" ht="15">
      <c r="CL1336" s="1">
        <f t="shared" si="202"/>
        <v>133300</v>
      </c>
    </row>
    <row r="1337" ht="15">
      <c r="CL1337" s="1">
        <f t="shared" si="202"/>
        <v>133400</v>
      </c>
    </row>
    <row r="1338" ht="15">
      <c r="CL1338" s="1">
        <f t="shared" si="202"/>
        <v>133500</v>
      </c>
    </row>
    <row r="1339" ht="15">
      <c r="CL1339" s="1">
        <f t="shared" si="202"/>
        <v>133600</v>
      </c>
    </row>
    <row r="1340" ht="15">
      <c r="CL1340" s="1">
        <f t="shared" si="202"/>
        <v>133700</v>
      </c>
    </row>
    <row r="1341" ht="15">
      <c r="CL1341" s="1">
        <f t="shared" si="202"/>
        <v>133800</v>
      </c>
    </row>
    <row r="1342" ht="15">
      <c r="CL1342" s="1">
        <f t="shared" si="202"/>
        <v>133900</v>
      </c>
    </row>
    <row r="1343" ht="15">
      <c r="CL1343" s="1">
        <f t="shared" si="202"/>
        <v>134000</v>
      </c>
    </row>
    <row r="1344" ht="15">
      <c r="CL1344" s="1">
        <f t="shared" si="202"/>
        <v>134100</v>
      </c>
    </row>
    <row r="1345" ht="15">
      <c r="CL1345" s="1">
        <f t="shared" si="202"/>
        <v>134200</v>
      </c>
    </row>
    <row r="1346" ht="15">
      <c r="CL1346" s="1">
        <f t="shared" si="202"/>
        <v>134300</v>
      </c>
    </row>
    <row r="1347" ht="15">
      <c r="CL1347" s="1">
        <f t="shared" si="202"/>
        <v>134400</v>
      </c>
    </row>
    <row r="1348" ht="15">
      <c r="CL1348" s="1">
        <f t="shared" si="202"/>
        <v>134500</v>
      </c>
    </row>
    <row r="1349" ht="15">
      <c r="CL1349" s="1">
        <f aca="true" t="shared" si="203" ref="CL1349:CL1412">CL1348+100</f>
        <v>134600</v>
      </c>
    </row>
    <row r="1350" ht="15">
      <c r="CL1350" s="1">
        <f t="shared" si="203"/>
        <v>134700</v>
      </c>
    </row>
    <row r="1351" ht="15">
      <c r="CL1351" s="1">
        <f t="shared" si="203"/>
        <v>134800</v>
      </c>
    </row>
    <row r="1352" ht="15">
      <c r="CL1352" s="1">
        <f t="shared" si="203"/>
        <v>134900</v>
      </c>
    </row>
    <row r="1353" ht="15">
      <c r="CL1353" s="1">
        <f t="shared" si="203"/>
        <v>135000</v>
      </c>
    </row>
    <row r="1354" ht="15">
      <c r="CL1354" s="1">
        <f t="shared" si="203"/>
        <v>135100</v>
      </c>
    </row>
    <row r="1355" ht="15">
      <c r="CL1355" s="1">
        <f t="shared" si="203"/>
        <v>135200</v>
      </c>
    </row>
    <row r="1356" ht="15">
      <c r="CL1356" s="1">
        <f t="shared" si="203"/>
        <v>135300</v>
      </c>
    </row>
    <row r="1357" ht="15">
      <c r="CL1357" s="1">
        <f t="shared" si="203"/>
        <v>135400</v>
      </c>
    </row>
    <row r="1358" ht="15">
      <c r="CL1358" s="1">
        <f t="shared" si="203"/>
        <v>135500</v>
      </c>
    </row>
    <row r="1359" ht="15">
      <c r="CL1359" s="1">
        <f t="shared" si="203"/>
        <v>135600</v>
      </c>
    </row>
    <row r="1360" ht="15">
      <c r="CL1360" s="1">
        <f t="shared" si="203"/>
        <v>135700</v>
      </c>
    </row>
    <row r="1361" ht="15">
      <c r="CL1361" s="1">
        <f t="shared" si="203"/>
        <v>135800</v>
      </c>
    </row>
    <row r="1362" ht="15">
      <c r="CL1362" s="1">
        <f t="shared" si="203"/>
        <v>135900</v>
      </c>
    </row>
    <row r="1363" ht="15">
      <c r="CL1363" s="1">
        <f t="shared" si="203"/>
        <v>136000</v>
      </c>
    </row>
    <row r="1364" ht="15">
      <c r="CL1364" s="1">
        <f t="shared" si="203"/>
        <v>136100</v>
      </c>
    </row>
    <row r="1365" ht="15">
      <c r="CL1365" s="1">
        <f t="shared" si="203"/>
        <v>136200</v>
      </c>
    </row>
    <row r="1366" ht="15">
      <c r="CL1366" s="1">
        <f t="shared" si="203"/>
        <v>136300</v>
      </c>
    </row>
    <row r="1367" ht="15">
      <c r="CL1367" s="1">
        <f t="shared" si="203"/>
        <v>136400</v>
      </c>
    </row>
    <row r="1368" ht="15">
      <c r="CL1368" s="1">
        <f t="shared" si="203"/>
        <v>136500</v>
      </c>
    </row>
    <row r="1369" ht="15">
      <c r="CL1369" s="1">
        <f t="shared" si="203"/>
        <v>136600</v>
      </c>
    </row>
    <row r="1370" ht="15">
      <c r="CL1370" s="1">
        <f t="shared" si="203"/>
        <v>136700</v>
      </c>
    </row>
    <row r="1371" ht="15">
      <c r="CL1371" s="1">
        <f t="shared" si="203"/>
        <v>136800</v>
      </c>
    </row>
    <row r="1372" ht="15">
      <c r="CL1372" s="1">
        <f t="shared" si="203"/>
        <v>136900</v>
      </c>
    </row>
    <row r="1373" ht="15">
      <c r="CL1373" s="1">
        <f t="shared" si="203"/>
        <v>137000</v>
      </c>
    </row>
    <row r="1374" ht="15">
      <c r="CL1374" s="1">
        <f t="shared" si="203"/>
        <v>137100</v>
      </c>
    </row>
    <row r="1375" ht="15">
      <c r="CL1375" s="1">
        <f t="shared" si="203"/>
        <v>137200</v>
      </c>
    </row>
    <row r="1376" ht="15">
      <c r="CL1376" s="1">
        <f t="shared" si="203"/>
        <v>137300</v>
      </c>
    </row>
    <row r="1377" ht="15">
      <c r="CL1377" s="1">
        <f t="shared" si="203"/>
        <v>137400</v>
      </c>
    </row>
    <row r="1378" ht="15">
      <c r="CL1378" s="1">
        <f t="shared" si="203"/>
        <v>137500</v>
      </c>
    </row>
    <row r="1379" ht="15">
      <c r="CL1379" s="1">
        <f t="shared" si="203"/>
        <v>137600</v>
      </c>
    </row>
    <row r="1380" ht="15">
      <c r="CL1380" s="1">
        <f t="shared" si="203"/>
        <v>137700</v>
      </c>
    </row>
    <row r="1381" ht="15">
      <c r="CL1381" s="1">
        <f t="shared" si="203"/>
        <v>137800</v>
      </c>
    </row>
    <row r="1382" ht="15">
      <c r="CL1382" s="1">
        <f t="shared" si="203"/>
        <v>137900</v>
      </c>
    </row>
    <row r="1383" ht="15">
      <c r="CL1383" s="1">
        <f t="shared" si="203"/>
        <v>138000</v>
      </c>
    </row>
    <row r="1384" ht="15">
      <c r="CL1384" s="1">
        <f t="shared" si="203"/>
        <v>138100</v>
      </c>
    </row>
    <row r="1385" ht="15">
      <c r="CL1385" s="1">
        <f t="shared" si="203"/>
        <v>138200</v>
      </c>
    </row>
    <row r="1386" ht="15">
      <c r="CL1386" s="1">
        <f t="shared" si="203"/>
        <v>138300</v>
      </c>
    </row>
    <row r="1387" ht="15">
      <c r="CL1387" s="1">
        <f t="shared" si="203"/>
        <v>138400</v>
      </c>
    </row>
    <row r="1388" ht="15">
      <c r="CL1388" s="1">
        <f t="shared" si="203"/>
        <v>138500</v>
      </c>
    </row>
    <row r="1389" ht="15">
      <c r="CL1389" s="1">
        <f t="shared" si="203"/>
        <v>138600</v>
      </c>
    </row>
    <row r="1390" ht="15">
      <c r="CL1390" s="1">
        <f t="shared" si="203"/>
        <v>138700</v>
      </c>
    </row>
    <row r="1391" ht="15">
      <c r="CL1391" s="1">
        <f t="shared" si="203"/>
        <v>138800</v>
      </c>
    </row>
    <row r="1392" ht="15">
      <c r="CL1392" s="1">
        <f t="shared" si="203"/>
        <v>138900</v>
      </c>
    </row>
    <row r="1393" ht="15">
      <c r="CL1393" s="1">
        <f t="shared" si="203"/>
        <v>139000</v>
      </c>
    </row>
    <row r="1394" ht="15">
      <c r="CL1394" s="1">
        <f t="shared" si="203"/>
        <v>139100</v>
      </c>
    </row>
    <row r="1395" ht="15">
      <c r="CL1395" s="1">
        <f t="shared" si="203"/>
        <v>139200</v>
      </c>
    </row>
    <row r="1396" ht="15">
      <c r="CL1396" s="1">
        <f t="shared" si="203"/>
        <v>139300</v>
      </c>
    </row>
    <row r="1397" ht="15">
      <c r="CL1397" s="1">
        <f t="shared" si="203"/>
        <v>139400</v>
      </c>
    </row>
    <row r="1398" ht="15">
      <c r="CL1398" s="1">
        <f t="shared" si="203"/>
        <v>139500</v>
      </c>
    </row>
    <row r="1399" ht="15">
      <c r="CL1399" s="1">
        <f t="shared" si="203"/>
        <v>139600</v>
      </c>
    </row>
    <row r="1400" ht="15">
      <c r="CL1400" s="1">
        <f t="shared" si="203"/>
        <v>139700</v>
      </c>
    </row>
    <row r="1401" ht="15">
      <c r="CL1401" s="1">
        <f t="shared" si="203"/>
        <v>139800</v>
      </c>
    </row>
    <row r="1402" ht="15">
      <c r="CL1402" s="1">
        <f t="shared" si="203"/>
        <v>139900</v>
      </c>
    </row>
    <row r="1403" ht="15">
      <c r="CL1403" s="1">
        <f t="shared" si="203"/>
        <v>140000</v>
      </c>
    </row>
    <row r="1404" ht="15">
      <c r="CL1404" s="1">
        <f t="shared" si="203"/>
        <v>140100</v>
      </c>
    </row>
    <row r="1405" ht="15">
      <c r="CL1405" s="1">
        <f t="shared" si="203"/>
        <v>140200</v>
      </c>
    </row>
    <row r="1406" ht="15">
      <c r="CL1406" s="1">
        <f t="shared" si="203"/>
        <v>140300</v>
      </c>
    </row>
    <row r="1407" ht="15">
      <c r="CL1407" s="1">
        <f t="shared" si="203"/>
        <v>140400</v>
      </c>
    </row>
    <row r="1408" ht="15">
      <c r="CL1408" s="1">
        <f t="shared" si="203"/>
        <v>140500</v>
      </c>
    </row>
    <row r="1409" ht="15">
      <c r="CL1409" s="1">
        <f t="shared" si="203"/>
        <v>140600</v>
      </c>
    </row>
    <row r="1410" ht="15">
      <c r="CL1410" s="1">
        <f t="shared" si="203"/>
        <v>140700</v>
      </c>
    </row>
    <row r="1411" ht="15">
      <c r="CL1411" s="1">
        <f t="shared" si="203"/>
        <v>140800</v>
      </c>
    </row>
    <row r="1412" ht="15">
      <c r="CL1412" s="1">
        <f t="shared" si="203"/>
        <v>140900</v>
      </c>
    </row>
    <row r="1413" ht="15">
      <c r="CL1413" s="1">
        <f aca="true" t="shared" si="204" ref="CL1413:CL1476">CL1412+100</f>
        <v>141000</v>
      </c>
    </row>
    <row r="1414" ht="15">
      <c r="CL1414" s="1">
        <f t="shared" si="204"/>
        <v>141100</v>
      </c>
    </row>
    <row r="1415" ht="15">
      <c r="CL1415" s="1">
        <f t="shared" si="204"/>
        <v>141200</v>
      </c>
    </row>
    <row r="1416" ht="15">
      <c r="CL1416" s="1">
        <f t="shared" si="204"/>
        <v>141300</v>
      </c>
    </row>
    <row r="1417" ht="15">
      <c r="CL1417" s="1">
        <f t="shared" si="204"/>
        <v>141400</v>
      </c>
    </row>
    <row r="1418" ht="15">
      <c r="CL1418" s="1">
        <f t="shared" si="204"/>
        <v>141500</v>
      </c>
    </row>
    <row r="1419" ht="15">
      <c r="CL1419" s="1">
        <f t="shared" si="204"/>
        <v>141600</v>
      </c>
    </row>
    <row r="1420" ht="15">
      <c r="CL1420" s="1">
        <f t="shared" si="204"/>
        <v>141700</v>
      </c>
    </row>
    <row r="1421" ht="15">
      <c r="CL1421" s="1">
        <f t="shared" si="204"/>
        <v>141800</v>
      </c>
    </row>
    <row r="1422" ht="15">
      <c r="CL1422" s="1">
        <f t="shared" si="204"/>
        <v>141900</v>
      </c>
    </row>
    <row r="1423" ht="15">
      <c r="CL1423" s="1">
        <f t="shared" si="204"/>
        <v>142000</v>
      </c>
    </row>
    <row r="1424" ht="15">
      <c r="CL1424" s="1">
        <f t="shared" si="204"/>
        <v>142100</v>
      </c>
    </row>
    <row r="1425" ht="15">
      <c r="CL1425" s="1">
        <f t="shared" si="204"/>
        <v>142200</v>
      </c>
    </row>
    <row r="1426" ht="15">
      <c r="CL1426" s="1">
        <f t="shared" si="204"/>
        <v>142300</v>
      </c>
    </row>
    <row r="1427" ht="15">
      <c r="CL1427" s="1">
        <f t="shared" si="204"/>
        <v>142400</v>
      </c>
    </row>
    <row r="1428" ht="15">
      <c r="CL1428" s="1">
        <f t="shared" si="204"/>
        <v>142500</v>
      </c>
    </row>
    <row r="1429" ht="15">
      <c r="CL1429" s="1">
        <f t="shared" si="204"/>
        <v>142600</v>
      </c>
    </row>
    <row r="1430" ht="15">
      <c r="CL1430" s="1">
        <f t="shared" si="204"/>
        <v>142700</v>
      </c>
    </row>
    <row r="1431" ht="15">
      <c r="CL1431" s="1">
        <f t="shared" si="204"/>
        <v>142800</v>
      </c>
    </row>
    <row r="1432" ht="15">
      <c r="CL1432" s="1">
        <f t="shared" si="204"/>
        <v>142900</v>
      </c>
    </row>
    <row r="1433" ht="15">
      <c r="CL1433" s="1">
        <f t="shared" si="204"/>
        <v>143000</v>
      </c>
    </row>
    <row r="1434" ht="15">
      <c r="CL1434" s="1">
        <f t="shared" si="204"/>
        <v>143100</v>
      </c>
    </row>
    <row r="1435" ht="15">
      <c r="CL1435" s="1">
        <f t="shared" si="204"/>
        <v>143200</v>
      </c>
    </row>
    <row r="1436" ht="15">
      <c r="CL1436" s="1">
        <f t="shared" si="204"/>
        <v>143300</v>
      </c>
    </row>
    <row r="1437" ht="15">
      <c r="CL1437" s="1">
        <f t="shared" si="204"/>
        <v>143400</v>
      </c>
    </row>
    <row r="1438" ht="15">
      <c r="CL1438" s="1">
        <f t="shared" si="204"/>
        <v>143500</v>
      </c>
    </row>
    <row r="1439" ht="15">
      <c r="CL1439" s="1">
        <f t="shared" si="204"/>
        <v>143600</v>
      </c>
    </row>
    <row r="1440" ht="15">
      <c r="CL1440" s="1">
        <f t="shared" si="204"/>
        <v>143700</v>
      </c>
    </row>
    <row r="1441" ht="15">
      <c r="CL1441" s="1">
        <f t="shared" si="204"/>
        <v>143800</v>
      </c>
    </row>
    <row r="1442" ht="15">
      <c r="CL1442" s="1">
        <f t="shared" si="204"/>
        <v>143900</v>
      </c>
    </row>
    <row r="1443" ht="15">
      <c r="CL1443" s="1">
        <f t="shared" si="204"/>
        <v>144000</v>
      </c>
    </row>
    <row r="1444" ht="15">
      <c r="CL1444" s="1">
        <f t="shared" si="204"/>
        <v>144100</v>
      </c>
    </row>
    <row r="1445" ht="15">
      <c r="CL1445" s="1">
        <f t="shared" si="204"/>
        <v>144200</v>
      </c>
    </row>
    <row r="1446" ht="15">
      <c r="CL1446" s="1">
        <f t="shared" si="204"/>
        <v>144300</v>
      </c>
    </row>
    <row r="1447" ht="15">
      <c r="CL1447" s="1">
        <f t="shared" si="204"/>
        <v>144400</v>
      </c>
    </row>
    <row r="1448" ht="15">
      <c r="CL1448" s="1">
        <f t="shared" si="204"/>
        <v>144500</v>
      </c>
    </row>
    <row r="1449" ht="15">
      <c r="CL1449" s="1">
        <f t="shared" si="204"/>
        <v>144600</v>
      </c>
    </row>
    <row r="1450" ht="15">
      <c r="CL1450" s="1">
        <f t="shared" si="204"/>
        <v>144700</v>
      </c>
    </row>
    <row r="1451" ht="15">
      <c r="CL1451" s="1">
        <f t="shared" si="204"/>
        <v>144800</v>
      </c>
    </row>
    <row r="1452" ht="15">
      <c r="CL1452" s="1">
        <f t="shared" si="204"/>
        <v>144900</v>
      </c>
    </row>
    <row r="1453" ht="15">
      <c r="CL1453" s="1">
        <f t="shared" si="204"/>
        <v>145000</v>
      </c>
    </row>
    <row r="1454" ht="15">
      <c r="CL1454" s="1">
        <f t="shared" si="204"/>
        <v>145100</v>
      </c>
    </row>
    <row r="1455" ht="15">
      <c r="CL1455" s="1">
        <f t="shared" si="204"/>
        <v>145200</v>
      </c>
    </row>
    <row r="1456" ht="15">
      <c r="CL1456" s="1">
        <f t="shared" si="204"/>
        <v>145300</v>
      </c>
    </row>
    <row r="1457" ht="15">
      <c r="CL1457" s="1">
        <f t="shared" si="204"/>
        <v>145400</v>
      </c>
    </row>
    <row r="1458" ht="15">
      <c r="CL1458" s="1">
        <f t="shared" si="204"/>
        <v>145500</v>
      </c>
    </row>
    <row r="1459" ht="15">
      <c r="CL1459" s="1">
        <f t="shared" si="204"/>
        <v>145600</v>
      </c>
    </row>
    <row r="1460" ht="15">
      <c r="CL1460" s="1">
        <f t="shared" si="204"/>
        <v>145700</v>
      </c>
    </row>
    <row r="1461" ht="15">
      <c r="CL1461" s="1">
        <f t="shared" si="204"/>
        <v>145800</v>
      </c>
    </row>
    <row r="1462" ht="15">
      <c r="CL1462" s="1">
        <f t="shared" si="204"/>
        <v>145900</v>
      </c>
    </row>
    <row r="1463" ht="15">
      <c r="CL1463" s="1">
        <f t="shared" si="204"/>
        <v>146000</v>
      </c>
    </row>
    <row r="1464" ht="15">
      <c r="CL1464" s="1">
        <f t="shared" si="204"/>
        <v>146100</v>
      </c>
    </row>
    <row r="1465" ht="15">
      <c r="CL1465" s="1">
        <f t="shared" si="204"/>
        <v>146200</v>
      </c>
    </row>
    <row r="1466" ht="15">
      <c r="CL1466" s="1">
        <f t="shared" si="204"/>
        <v>146300</v>
      </c>
    </row>
    <row r="1467" ht="15">
      <c r="CL1467" s="1">
        <f t="shared" si="204"/>
        <v>146400</v>
      </c>
    </row>
    <row r="1468" ht="15">
      <c r="CL1468" s="1">
        <f t="shared" si="204"/>
        <v>146500</v>
      </c>
    </row>
    <row r="1469" ht="15">
      <c r="CL1469" s="1">
        <f t="shared" si="204"/>
        <v>146600</v>
      </c>
    </row>
    <row r="1470" ht="15">
      <c r="CL1470" s="1">
        <f t="shared" si="204"/>
        <v>146700</v>
      </c>
    </row>
    <row r="1471" ht="15">
      <c r="CL1471" s="1">
        <f t="shared" si="204"/>
        <v>146800</v>
      </c>
    </row>
    <row r="1472" ht="15">
      <c r="CL1472" s="1">
        <f t="shared" si="204"/>
        <v>146900</v>
      </c>
    </row>
    <row r="1473" ht="15">
      <c r="CL1473" s="1">
        <f t="shared" si="204"/>
        <v>147000</v>
      </c>
    </row>
    <row r="1474" ht="15">
      <c r="CL1474" s="1">
        <f t="shared" si="204"/>
        <v>147100</v>
      </c>
    </row>
    <row r="1475" ht="15">
      <c r="CL1475" s="1">
        <f t="shared" si="204"/>
        <v>147200</v>
      </c>
    </row>
    <row r="1476" ht="15">
      <c r="CL1476" s="1">
        <f t="shared" si="204"/>
        <v>147300</v>
      </c>
    </row>
    <row r="1477" ht="15">
      <c r="CL1477" s="1">
        <f aca="true" t="shared" si="205" ref="CL1477:CL1540">CL1476+100</f>
        <v>147400</v>
      </c>
    </row>
    <row r="1478" ht="15">
      <c r="CL1478" s="1">
        <f t="shared" si="205"/>
        <v>147500</v>
      </c>
    </row>
    <row r="1479" ht="15">
      <c r="CL1479" s="1">
        <f t="shared" si="205"/>
        <v>147600</v>
      </c>
    </row>
    <row r="1480" ht="15">
      <c r="CL1480" s="1">
        <f t="shared" si="205"/>
        <v>147700</v>
      </c>
    </row>
    <row r="1481" ht="15">
      <c r="CL1481" s="1">
        <f t="shared" si="205"/>
        <v>147800</v>
      </c>
    </row>
    <row r="1482" ht="15">
      <c r="CL1482" s="1">
        <f t="shared" si="205"/>
        <v>147900</v>
      </c>
    </row>
    <row r="1483" ht="15">
      <c r="CL1483" s="1">
        <f t="shared" si="205"/>
        <v>148000</v>
      </c>
    </row>
    <row r="1484" ht="15">
      <c r="CL1484" s="1">
        <f t="shared" si="205"/>
        <v>148100</v>
      </c>
    </row>
    <row r="1485" ht="15">
      <c r="CL1485" s="1">
        <f t="shared" si="205"/>
        <v>148200</v>
      </c>
    </row>
    <row r="1486" ht="15">
      <c r="CL1486" s="1">
        <f t="shared" si="205"/>
        <v>148300</v>
      </c>
    </row>
    <row r="1487" ht="15">
      <c r="CL1487" s="1">
        <f t="shared" si="205"/>
        <v>148400</v>
      </c>
    </row>
    <row r="1488" ht="15">
      <c r="CL1488" s="1">
        <f t="shared" si="205"/>
        <v>148500</v>
      </c>
    </row>
    <row r="1489" ht="15">
      <c r="CL1489" s="1">
        <f t="shared" si="205"/>
        <v>148600</v>
      </c>
    </row>
    <row r="1490" ht="15">
      <c r="CL1490" s="1">
        <f t="shared" si="205"/>
        <v>148700</v>
      </c>
    </row>
    <row r="1491" ht="15">
      <c r="CL1491" s="1">
        <f t="shared" si="205"/>
        <v>148800</v>
      </c>
    </row>
    <row r="1492" ht="15">
      <c r="CL1492" s="1">
        <f t="shared" si="205"/>
        <v>148900</v>
      </c>
    </row>
    <row r="1493" ht="15">
      <c r="CL1493" s="1">
        <f t="shared" si="205"/>
        <v>149000</v>
      </c>
    </row>
    <row r="1494" ht="15">
      <c r="CL1494" s="1">
        <f t="shared" si="205"/>
        <v>149100</v>
      </c>
    </row>
    <row r="1495" ht="15">
      <c r="CL1495" s="1">
        <f t="shared" si="205"/>
        <v>149200</v>
      </c>
    </row>
    <row r="1496" ht="15">
      <c r="CL1496" s="1">
        <f t="shared" si="205"/>
        <v>149300</v>
      </c>
    </row>
    <row r="1497" ht="15">
      <c r="CL1497" s="1">
        <f t="shared" si="205"/>
        <v>149400</v>
      </c>
    </row>
    <row r="1498" ht="15">
      <c r="CL1498" s="1">
        <f t="shared" si="205"/>
        <v>149500</v>
      </c>
    </row>
    <row r="1499" ht="15">
      <c r="CL1499" s="1">
        <f t="shared" si="205"/>
        <v>149600</v>
      </c>
    </row>
    <row r="1500" ht="15">
      <c r="CL1500" s="1">
        <f t="shared" si="205"/>
        <v>149700</v>
      </c>
    </row>
    <row r="1501" ht="15">
      <c r="CL1501" s="1">
        <f t="shared" si="205"/>
        <v>149800</v>
      </c>
    </row>
    <row r="1502" ht="15">
      <c r="CL1502" s="1">
        <f t="shared" si="205"/>
        <v>149900</v>
      </c>
    </row>
    <row r="1503" ht="15">
      <c r="CL1503" s="1">
        <f t="shared" si="205"/>
        <v>150000</v>
      </c>
    </row>
    <row r="1504" ht="15">
      <c r="CL1504" s="1">
        <f t="shared" si="205"/>
        <v>150100</v>
      </c>
    </row>
    <row r="1505" ht="15">
      <c r="CL1505" s="1">
        <f t="shared" si="205"/>
        <v>150200</v>
      </c>
    </row>
    <row r="1506" ht="15">
      <c r="CL1506" s="1">
        <f t="shared" si="205"/>
        <v>150300</v>
      </c>
    </row>
    <row r="1507" ht="15">
      <c r="CL1507" s="1">
        <f t="shared" si="205"/>
        <v>150400</v>
      </c>
    </row>
    <row r="1508" ht="15">
      <c r="CL1508" s="1">
        <f t="shared" si="205"/>
        <v>150500</v>
      </c>
    </row>
    <row r="1509" ht="15">
      <c r="CL1509" s="1">
        <f t="shared" si="205"/>
        <v>150600</v>
      </c>
    </row>
    <row r="1510" ht="15">
      <c r="CL1510" s="1">
        <f t="shared" si="205"/>
        <v>150700</v>
      </c>
    </row>
    <row r="1511" ht="15">
      <c r="CL1511" s="1">
        <f t="shared" si="205"/>
        <v>150800</v>
      </c>
    </row>
    <row r="1512" ht="15">
      <c r="CL1512" s="1">
        <f t="shared" si="205"/>
        <v>150900</v>
      </c>
    </row>
    <row r="1513" ht="15">
      <c r="CL1513" s="1">
        <f t="shared" si="205"/>
        <v>151000</v>
      </c>
    </row>
    <row r="1514" ht="15">
      <c r="CL1514" s="1">
        <f t="shared" si="205"/>
        <v>151100</v>
      </c>
    </row>
    <row r="1515" ht="15">
      <c r="CL1515" s="1">
        <f t="shared" si="205"/>
        <v>151200</v>
      </c>
    </row>
    <row r="1516" ht="15">
      <c r="CL1516" s="1">
        <f t="shared" si="205"/>
        <v>151300</v>
      </c>
    </row>
    <row r="1517" ht="15">
      <c r="CL1517" s="1">
        <f t="shared" si="205"/>
        <v>151400</v>
      </c>
    </row>
    <row r="1518" ht="15">
      <c r="CL1518" s="1">
        <f t="shared" si="205"/>
        <v>151500</v>
      </c>
    </row>
    <row r="1519" ht="15">
      <c r="CL1519" s="1">
        <f t="shared" si="205"/>
        <v>151600</v>
      </c>
    </row>
    <row r="1520" ht="15">
      <c r="CL1520" s="1">
        <f t="shared" si="205"/>
        <v>151700</v>
      </c>
    </row>
    <row r="1521" ht="15">
      <c r="CL1521" s="1">
        <f t="shared" si="205"/>
        <v>151800</v>
      </c>
    </row>
    <row r="1522" ht="15">
      <c r="CL1522" s="1">
        <f t="shared" si="205"/>
        <v>151900</v>
      </c>
    </row>
    <row r="1523" ht="15">
      <c r="CL1523" s="1">
        <f t="shared" si="205"/>
        <v>152000</v>
      </c>
    </row>
    <row r="1524" ht="15">
      <c r="CL1524" s="1">
        <f t="shared" si="205"/>
        <v>152100</v>
      </c>
    </row>
    <row r="1525" ht="15">
      <c r="CL1525" s="1">
        <f t="shared" si="205"/>
        <v>152200</v>
      </c>
    </row>
    <row r="1526" ht="15">
      <c r="CL1526" s="1">
        <f t="shared" si="205"/>
        <v>152300</v>
      </c>
    </row>
    <row r="1527" ht="15">
      <c r="CL1527" s="1">
        <f t="shared" si="205"/>
        <v>152400</v>
      </c>
    </row>
    <row r="1528" ht="15">
      <c r="CL1528" s="1">
        <f t="shared" si="205"/>
        <v>152500</v>
      </c>
    </row>
    <row r="1529" ht="15">
      <c r="CL1529" s="1">
        <f t="shared" si="205"/>
        <v>152600</v>
      </c>
    </row>
    <row r="1530" ht="15">
      <c r="CL1530" s="1">
        <f t="shared" si="205"/>
        <v>152700</v>
      </c>
    </row>
    <row r="1531" ht="15">
      <c r="CL1531" s="1">
        <f t="shared" si="205"/>
        <v>152800</v>
      </c>
    </row>
    <row r="1532" ht="15">
      <c r="CL1532" s="1">
        <f t="shared" si="205"/>
        <v>152900</v>
      </c>
    </row>
    <row r="1533" ht="15">
      <c r="CL1533" s="1">
        <f t="shared" si="205"/>
        <v>153000</v>
      </c>
    </row>
    <row r="1534" ht="15">
      <c r="CL1534" s="1">
        <f t="shared" si="205"/>
        <v>153100</v>
      </c>
    </row>
    <row r="1535" ht="15">
      <c r="CL1535" s="1">
        <f t="shared" si="205"/>
        <v>153200</v>
      </c>
    </row>
    <row r="1536" ht="15">
      <c r="CL1536" s="1">
        <f t="shared" si="205"/>
        <v>153300</v>
      </c>
    </row>
    <row r="1537" ht="15">
      <c r="CL1537" s="1">
        <f t="shared" si="205"/>
        <v>153400</v>
      </c>
    </row>
    <row r="1538" ht="15">
      <c r="CL1538" s="1">
        <f t="shared" si="205"/>
        <v>153500</v>
      </c>
    </row>
    <row r="1539" ht="15">
      <c r="CL1539" s="1">
        <f t="shared" si="205"/>
        <v>153600</v>
      </c>
    </row>
    <row r="1540" ht="15">
      <c r="CL1540" s="1">
        <f t="shared" si="205"/>
        <v>153700</v>
      </c>
    </row>
    <row r="1541" ht="15">
      <c r="CL1541" s="1">
        <f aca="true" t="shared" si="206" ref="CL1541:CL1604">CL1540+100</f>
        <v>153800</v>
      </c>
    </row>
    <row r="1542" ht="15">
      <c r="CL1542" s="1">
        <f t="shared" si="206"/>
        <v>153900</v>
      </c>
    </row>
    <row r="1543" ht="15">
      <c r="CL1543" s="1">
        <f t="shared" si="206"/>
        <v>154000</v>
      </c>
    </row>
    <row r="1544" ht="15">
      <c r="CL1544" s="1">
        <f t="shared" si="206"/>
        <v>154100</v>
      </c>
    </row>
    <row r="1545" ht="15">
      <c r="CL1545" s="1">
        <f t="shared" si="206"/>
        <v>154200</v>
      </c>
    </row>
    <row r="1546" ht="15">
      <c r="CL1546" s="1">
        <f t="shared" si="206"/>
        <v>154300</v>
      </c>
    </row>
    <row r="1547" ht="15">
      <c r="CL1547" s="1">
        <f t="shared" si="206"/>
        <v>154400</v>
      </c>
    </row>
    <row r="1548" ht="15">
      <c r="CL1548" s="1">
        <f t="shared" si="206"/>
        <v>154500</v>
      </c>
    </row>
    <row r="1549" ht="15">
      <c r="CL1549" s="1">
        <f t="shared" si="206"/>
        <v>154600</v>
      </c>
    </row>
    <row r="1550" ht="15">
      <c r="CL1550" s="1">
        <f t="shared" si="206"/>
        <v>154700</v>
      </c>
    </row>
    <row r="1551" ht="15">
      <c r="CL1551" s="1">
        <f t="shared" si="206"/>
        <v>154800</v>
      </c>
    </row>
    <row r="1552" ht="15">
      <c r="CL1552" s="1">
        <f t="shared" si="206"/>
        <v>154900</v>
      </c>
    </row>
    <row r="1553" ht="15">
      <c r="CL1553" s="1">
        <f t="shared" si="206"/>
        <v>155000</v>
      </c>
    </row>
    <row r="1554" ht="15">
      <c r="CL1554" s="1">
        <f t="shared" si="206"/>
        <v>155100</v>
      </c>
    </row>
    <row r="1555" ht="15">
      <c r="CL1555" s="1">
        <f t="shared" si="206"/>
        <v>155200</v>
      </c>
    </row>
    <row r="1556" ht="15">
      <c r="CL1556" s="1">
        <f t="shared" si="206"/>
        <v>155300</v>
      </c>
    </row>
    <row r="1557" ht="15">
      <c r="CL1557" s="1">
        <f t="shared" si="206"/>
        <v>155400</v>
      </c>
    </row>
    <row r="1558" ht="15">
      <c r="CL1558" s="1">
        <f t="shared" si="206"/>
        <v>155500</v>
      </c>
    </row>
    <row r="1559" ht="15">
      <c r="CL1559" s="1">
        <f t="shared" si="206"/>
        <v>155600</v>
      </c>
    </row>
    <row r="1560" ht="15">
      <c r="CL1560" s="1">
        <f t="shared" si="206"/>
        <v>155700</v>
      </c>
    </row>
    <row r="1561" ht="15">
      <c r="CL1561" s="1">
        <f t="shared" si="206"/>
        <v>155800</v>
      </c>
    </row>
    <row r="1562" ht="15">
      <c r="CL1562" s="1">
        <f t="shared" si="206"/>
        <v>155900</v>
      </c>
    </row>
    <row r="1563" ht="15">
      <c r="CL1563" s="1">
        <f t="shared" si="206"/>
        <v>156000</v>
      </c>
    </row>
    <row r="1564" ht="15">
      <c r="CL1564" s="1">
        <f t="shared" si="206"/>
        <v>156100</v>
      </c>
    </row>
    <row r="1565" ht="15">
      <c r="CL1565" s="1">
        <f t="shared" si="206"/>
        <v>156200</v>
      </c>
    </row>
    <row r="1566" ht="15">
      <c r="CL1566" s="1">
        <f t="shared" si="206"/>
        <v>156300</v>
      </c>
    </row>
    <row r="1567" ht="15">
      <c r="CL1567" s="1">
        <f t="shared" si="206"/>
        <v>156400</v>
      </c>
    </row>
    <row r="1568" ht="15">
      <c r="CL1568" s="1">
        <f t="shared" si="206"/>
        <v>156500</v>
      </c>
    </row>
    <row r="1569" ht="15">
      <c r="CL1569" s="1">
        <f t="shared" si="206"/>
        <v>156600</v>
      </c>
    </row>
    <row r="1570" ht="15">
      <c r="CL1570" s="1">
        <f t="shared" si="206"/>
        <v>156700</v>
      </c>
    </row>
    <row r="1571" ht="15">
      <c r="CL1571" s="1">
        <f t="shared" si="206"/>
        <v>156800</v>
      </c>
    </row>
    <row r="1572" ht="15">
      <c r="CL1572" s="1">
        <f t="shared" si="206"/>
        <v>156900</v>
      </c>
    </row>
    <row r="1573" ht="15">
      <c r="CL1573" s="1">
        <f t="shared" si="206"/>
        <v>157000</v>
      </c>
    </row>
    <row r="1574" ht="15">
      <c r="CL1574" s="1">
        <f t="shared" si="206"/>
        <v>157100</v>
      </c>
    </row>
    <row r="1575" ht="15">
      <c r="CL1575" s="1">
        <f t="shared" si="206"/>
        <v>157200</v>
      </c>
    </row>
    <row r="1576" ht="15">
      <c r="CL1576" s="1">
        <f t="shared" si="206"/>
        <v>157300</v>
      </c>
    </row>
    <row r="1577" ht="15">
      <c r="CL1577" s="1">
        <f t="shared" si="206"/>
        <v>157400</v>
      </c>
    </row>
    <row r="1578" ht="15">
      <c r="CL1578" s="1">
        <f t="shared" si="206"/>
        <v>157500</v>
      </c>
    </row>
    <row r="1579" ht="15">
      <c r="CL1579" s="1">
        <f t="shared" si="206"/>
        <v>157600</v>
      </c>
    </row>
    <row r="1580" ht="15">
      <c r="CL1580" s="1">
        <f t="shared" si="206"/>
        <v>157700</v>
      </c>
    </row>
    <row r="1581" ht="15">
      <c r="CL1581" s="1">
        <f t="shared" si="206"/>
        <v>157800</v>
      </c>
    </row>
    <row r="1582" ht="15">
      <c r="CL1582" s="1">
        <f t="shared" si="206"/>
        <v>157900</v>
      </c>
    </row>
    <row r="1583" ht="15">
      <c r="CL1583" s="1">
        <f t="shared" si="206"/>
        <v>158000</v>
      </c>
    </row>
    <row r="1584" ht="15">
      <c r="CL1584" s="1">
        <f t="shared" si="206"/>
        <v>158100</v>
      </c>
    </row>
    <row r="1585" ht="15">
      <c r="CL1585" s="1">
        <f t="shared" si="206"/>
        <v>158200</v>
      </c>
    </row>
    <row r="1586" ht="15">
      <c r="CL1586" s="1">
        <f t="shared" si="206"/>
        <v>158300</v>
      </c>
    </row>
    <row r="1587" ht="15">
      <c r="CL1587" s="1">
        <f t="shared" si="206"/>
        <v>158400</v>
      </c>
    </row>
    <row r="1588" ht="15">
      <c r="CL1588" s="1">
        <f t="shared" si="206"/>
        <v>158500</v>
      </c>
    </row>
    <row r="1589" ht="15">
      <c r="CL1589" s="1">
        <f t="shared" si="206"/>
        <v>158600</v>
      </c>
    </row>
    <row r="1590" ht="15">
      <c r="CL1590" s="1">
        <f t="shared" si="206"/>
        <v>158700</v>
      </c>
    </row>
    <row r="1591" ht="15">
      <c r="CL1591" s="1">
        <f t="shared" si="206"/>
        <v>158800</v>
      </c>
    </row>
    <row r="1592" ht="15">
      <c r="CL1592" s="1">
        <f t="shared" si="206"/>
        <v>158900</v>
      </c>
    </row>
    <row r="1593" ht="15">
      <c r="CL1593" s="1">
        <f t="shared" si="206"/>
        <v>159000</v>
      </c>
    </row>
    <row r="1594" ht="15">
      <c r="CL1594" s="1">
        <f t="shared" si="206"/>
        <v>159100</v>
      </c>
    </row>
    <row r="1595" ht="15">
      <c r="CL1595" s="1">
        <f t="shared" si="206"/>
        <v>159200</v>
      </c>
    </row>
    <row r="1596" ht="15">
      <c r="CL1596" s="1">
        <f t="shared" si="206"/>
        <v>159300</v>
      </c>
    </row>
    <row r="1597" ht="15">
      <c r="CL1597" s="1">
        <f t="shared" si="206"/>
        <v>159400</v>
      </c>
    </row>
    <row r="1598" ht="15">
      <c r="CL1598" s="1">
        <f t="shared" si="206"/>
        <v>159500</v>
      </c>
    </row>
    <row r="1599" ht="15">
      <c r="CL1599" s="1">
        <f t="shared" si="206"/>
        <v>159600</v>
      </c>
    </row>
    <row r="1600" ht="15">
      <c r="CL1600" s="1">
        <f t="shared" si="206"/>
        <v>159700</v>
      </c>
    </row>
    <row r="1601" ht="15">
      <c r="CL1601" s="1">
        <f t="shared" si="206"/>
        <v>159800</v>
      </c>
    </row>
    <row r="1602" ht="15">
      <c r="CL1602" s="1">
        <f t="shared" si="206"/>
        <v>159900</v>
      </c>
    </row>
    <row r="1603" ht="15">
      <c r="CL1603" s="1">
        <f t="shared" si="206"/>
        <v>160000</v>
      </c>
    </row>
    <row r="1604" ht="15">
      <c r="CL1604" s="1">
        <f t="shared" si="206"/>
        <v>160100</v>
      </c>
    </row>
    <row r="1605" ht="15">
      <c r="CL1605" s="1">
        <f aca="true" t="shared" si="207" ref="CL1605:CL1668">CL1604+100</f>
        <v>160200</v>
      </c>
    </row>
    <row r="1606" ht="15">
      <c r="CL1606" s="1">
        <f t="shared" si="207"/>
        <v>160300</v>
      </c>
    </row>
    <row r="1607" ht="15">
      <c r="CL1607" s="1">
        <f t="shared" si="207"/>
        <v>160400</v>
      </c>
    </row>
    <row r="1608" ht="15">
      <c r="CL1608" s="1">
        <f t="shared" si="207"/>
        <v>160500</v>
      </c>
    </row>
    <row r="1609" ht="15">
      <c r="CL1609" s="1">
        <f t="shared" si="207"/>
        <v>160600</v>
      </c>
    </row>
    <row r="1610" ht="15">
      <c r="CL1610" s="1">
        <f t="shared" si="207"/>
        <v>160700</v>
      </c>
    </row>
    <row r="1611" ht="15">
      <c r="CL1611" s="1">
        <f t="shared" si="207"/>
        <v>160800</v>
      </c>
    </row>
    <row r="1612" ht="15">
      <c r="CL1612" s="1">
        <f t="shared" si="207"/>
        <v>160900</v>
      </c>
    </row>
    <row r="1613" ht="15">
      <c r="CL1613" s="1">
        <f t="shared" si="207"/>
        <v>161000</v>
      </c>
    </row>
    <row r="1614" ht="15">
      <c r="CL1614" s="1">
        <f t="shared" si="207"/>
        <v>161100</v>
      </c>
    </row>
    <row r="1615" ht="15">
      <c r="CL1615" s="1">
        <f t="shared" si="207"/>
        <v>161200</v>
      </c>
    </row>
    <row r="1616" ht="15">
      <c r="CL1616" s="1">
        <f t="shared" si="207"/>
        <v>161300</v>
      </c>
    </row>
    <row r="1617" ht="15">
      <c r="CL1617" s="1">
        <f t="shared" si="207"/>
        <v>161400</v>
      </c>
    </row>
    <row r="1618" ht="15">
      <c r="CL1618" s="1">
        <f t="shared" si="207"/>
        <v>161500</v>
      </c>
    </row>
    <row r="1619" ht="15">
      <c r="CL1619" s="1">
        <f t="shared" si="207"/>
        <v>161600</v>
      </c>
    </row>
    <row r="1620" ht="15">
      <c r="CL1620" s="1">
        <f t="shared" si="207"/>
        <v>161700</v>
      </c>
    </row>
    <row r="1621" ht="15">
      <c r="CL1621" s="1">
        <f t="shared" si="207"/>
        <v>161800</v>
      </c>
    </row>
    <row r="1622" ht="15">
      <c r="CL1622" s="1">
        <f t="shared" si="207"/>
        <v>161900</v>
      </c>
    </row>
    <row r="1623" ht="15">
      <c r="CL1623" s="1">
        <f t="shared" si="207"/>
        <v>162000</v>
      </c>
    </row>
    <row r="1624" ht="15">
      <c r="CL1624" s="1">
        <f t="shared" si="207"/>
        <v>162100</v>
      </c>
    </row>
    <row r="1625" ht="15">
      <c r="CL1625" s="1">
        <f t="shared" si="207"/>
        <v>162200</v>
      </c>
    </row>
    <row r="1626" ht="15">
      <c r="CL1626" s="1">
        <f t="shared" si="207"/>
        <v>162300</v>
      </c>
    </row>
    <row r="1627" ht="15">
      <c r="CL1627" s="1">
        <f t="shared" si="207"/>
        <v>162400</v>
      </c>
    </row>
    <row r="1628" ht="15">
      <c r="CL1628" s="1">
        <f t="shared" si="207"/>
        <v>162500</v>
      </c>
    </row>
    <row r="1629" ht="15">
      <c r="CL1629" s="1">
        <f t="shared" si="207"/>
        <v>162600</v>
      </c>
    </row>
    <row r="1630" ht="15">
      <c r="CL1630" s="1">
        <f t="shared" si="207"/>
        <v>162700</v>
      </c>
    </row>
    <row r="1631" ht="15">
      <c r="CL1631" s="1">
        <f t="shared" si="207"/>
        <v>162800</v>
      </c>
    </row>
    <row r="1632" ht="15">
      <c r="CL1632" s="1">
        <f t="shared" si="207"/>
        <v>162900</v>
      </c>
    </row>
    <row r="1633" ht="15">
      <c r="CL1633" s="1">
        <f t="shared" si="207"/>
        <v>163000</v>
      </c>
    </row>
    <row r="1634" ht="15">
      <c r="CL1634" s="1">
        <f t="shared" si="207"/>
        <v>163100</v>
      </c>
    </row>
    <row r="1635" ht="15">
      <c r="CL1635" s="1">
        <f t="shared" si="207"/>
        <v>163200</v>
      </c>
    </row>
    <row r="1636" ht="15">
      <c r="CL1636" s="1">
        <f t="shared" si="207"/>
        <v>163300</v>
      </c>
    </row>
    <row r="1637" ht="15">
      <c r="CL1637" s="1">
        <f t="shared" si="207"/>
        <v>163400</v>
      </c>
    </row>
    <row r="1638" ht="15">
      <c r="CL1638" s="1">
        <f t="shared" si="207"/>
        <v>163500</v>
      </c>
    </row>
    <row r="1639" ht="15">
      <c r="CL1639" s="1">
        <f t="shared" si="207"/>
        <v>163600</v>
      </c>
    </row>
    <row r="1640" ht="15">
      <c r="CL1640" s="1">
        <f t="shared" si="207"/>
        <v>163700</v>
      </c>
    </row>
    <row r="1641" ht="15">
      <c r="CL1641" s="1">
        <f t="shared" si="207"/>
        <v>163800</v>
      </c>
    </row>
    <row r="1642" ht="15">
      <c r="CL1642" s="1">
        <f t="shared" si="207"/>
        <v>163900</v>
      </c>
    </row>
    <row r="1643" ht="15">
      <c r="CL1643" s="1">
        <f t="shared" si="207"/>
        <v>164000</v>
      </c>
    </row>
    <row r="1644" ht="15">
      <c r="CL1644" s="1">
        <f t="shared" si="207"/>
        <v>164100</v>
      </c>
    </row>
    <row r="1645" ht="15">
      <c r="CL1645" s="1">
        <f t="shared" si="207"/>
        <v>164200</v>
      </c>
    </row>
    <row r="1646" ht="15">
      <c r="CL1646" s="1">
        <f t="shared" si="207"/>
        <v>164300</v>
      </c>
    </row>
    <row r="1647" ht="15">
      <c r="CL1647" s="1">
        <f t="shared" si="207"/>
        <v>164400</v>
      </c>
    </row>
    <row r="1648" ht="15">
      <c r="CL1648" s="1">
        <f t="shared" si="207"/>
        <v>164500</v>
      </c>
    </row>
    <row r="1649" ht="15">
      <c r="CL1649" s="1">
        <f t="shared" si="207"/>
        <v>164600</v>
      </c>
    </row>
    <row r="1650" ht="15">
      <c r="CL1650" s="1">
        <f t="shared" si="207"/>
        <v>164700</v>
      </c>
    </row>
    <row r="1651" ht="15">
      <c r="CL1651" s="1">
        <f t="shared" si="207"/>
        <v>164800</v>
      </c>
    </row>
    <row r="1652" ht="15">
      <c r="CL1652" s="1">
        <f t="shared" si="207"/>
        <v>164900</v>
      </c>
    </row>
    <row r="1653" ht="15">
      <c r="CL1653" s="1">
        <f t="shared" si="207"/>
        <v>165000</v>
      </c>
    </row>
    <row r="1654" ht="15">
      <c r="CL1654" s="1">
        <f t="shared" si="207"/>
        <v>165100</v>
      </c>
    </row>
    <row r="1655" ht="15">
      <c r="CL1655" s="1">
        <f t="shared" si="207"/>
        <v>165200</v>
      </c>
    </row>
    <row r="1656" ht="15">
      <c r="CL1656" s="1">
        <f t="shared" si="207"/>
        <v>165300</v>
      </c>
    </row>
    <row r="1657" ht="15">
      <c r="CL1657" s="1">
        <f t="shared" si="207"/>
        <v>165400</v>
      </c>
    </row>
    <row r="1658" ht="15">
      <c r="CL1658" s="1">
        <f t="shared" si="207"/>
        <v>165500</v>
      </c>
    </row>
    <row r="1659" ht="15">
      <c r="CL1659" s="1">
        <f t="shared" si="207"/>
        <v>165600</v>
      </c>
    </row>
    <row r="1660" ht="15">
      <c r="CL1660" s="1">
        <f t="shared" si="207"/>
        <v>165700</v>
      </c>
    </row>
    <row r="1661" ht="15">
      <c r="CL1661" s="1">
        <f t="shared" si="207"/>
        <v>165800</v>
      </c>
    </row>
    <row r="1662" ht="15">
      <c r="CL1662" s="1">
        <f t="shared" si="207"/>
        <v>165900</v>
      </c>
    </row>
    <row r="1663" ht="15">
      <c r="CL1663" s="1">
        <f t="shared" si="207"/>
        <v>166000</v>
      </c>
    </row>
    <row r="1664" ht="15">
      <c r="CL1664" s="1">
        <f t="shared" si="207"/>
        <v>166100</v>
      </c>
    </row>
    <row r="1665" ht="15">
      <c r="CL1665" s="1">
        <f t="shared" si="207"/>
        <v>166200</v>
      </c>
    </row>
    <row r="1666" ht="15">
      <c r="CL1666" s="1">
        <f t="shared" si="207"/>
        <v>166300</v>
      </c>
    </row>
    <row r="1667" ht="15">
      <c r="CL1667" s="1">
        <f t="shared" si="207"/>
        <v>166400</v>
      </c>
    </row>
    <row r="1668" ht="15">
      <c r="CL1668" s="1">
        <f t="shared" si="207"/>
        <v>166500</v>
      </c>
    </row>
    <row r="1669" ht="15">
      <c r="CL1669" s="1">
        <f aca="true" t="shared" si="208" ref="CL1669:CL1732">CL1668+100</f>
        <v>166600</v>
      </c>
    </row>
    <row r="1670" ht="15">
      <c r="CL1670" s="1">
        <f t="shared" si="208"/>
        <v>166700</v>
      </c>
    </row>
    <row r="1671" ht="15">
      <c r="CL1671" s="1">
        <f t="shared" si="208"/>
        <v>166800</v>
      </c>
    </row>
    <row r="1672" ht="15">
      <c r="CL1672" s="1">
        <f t="shared" si="208"/>
        <v>166900</v>
      </c>
    </row>
    <row r="1673" ht="15">
      <c r="CL1673" s="1">
        <f t="shared" si="208"/>
        <v>167000</v>
      </c>
    </row>
    <row r="1674" ht="15">
      <c r="CL1674" s="1">
        <f t="shared" si="208"/>
        <v>167100</v>
      </c>
    </row>
    <row r="1675" ht="15">
      <c r="CL1675" s="1">
        <f t="shared" si="208"/>
        <v>167200</v>
      </c>
    </row>
    <row r="1676" ht="15">
      <c r="CL1676" s="1">
        <f t="shared" si="208"/>
        <v>167300</v>
      </c>
    </row>
    <row r="1677" ht="15">
      <c r="CL1677" s="1">
        <f t="shared" si="208"/>
        <v>167400</v>
      </c>
    </row>
    <row r="1678" ht="15">
      <c r="CL1678" s="1">
        <f t="shared" si="208"/>
        <v>167500</v>
      </c>
    </row>
    <row r="1679" ht="15">
      <c r="CL1679" s="1">
        <f t="shared" si="208"/>
        <v>167600</v>
      </c>
    </row>
    <row r="1680" ht="15">
      <c r="CL1680" s="1">
        <f t="shared" si="208"/>
        <v>167700</v>
      </c>
    </row>
    <row r="1681" ht="15">
      <c r="CL1681" s="1">
        <f t="shared" si="208"/>
        <v>167800</v>
      </c>
    </row>
    <row r="1682" ht="15">
      <c r="CL1682" s="1">
        <f t="shared" si="208"/>
        <v>167900</v>
      </c>
    </row>
    <row r="1683" ht="15">
      <c r="CL1683" s="1">
        <f t="shared" si="208"/>
        <v>168000</v>
      </c>
    </row>
    <row r="1684" ht="15">
      <c r="CL1684" s="1">
        <f t="shared" si="208"/>
        <v>168100</v>
      </c>
    </row>
    <row r="1685" ht="15">
      <c r="CL1685" s="1">
        <f t="shared" si="208"/>
        <v>168200</v>
      </c>
    </row>
    <row r="1686" ht="15">
      <c r="CL1686" s="1">
        <f t="shared" si="208"/>
        <v>168300</v>
      </c>
    </row>
    <row r="1687" ht="15">
      <c r="CL1687" s="1">
        <f t="shared" si="208"/>
        <v>168400</v>
      </c>
    </row>
    <row r="1688" ht="15">
      <c r="CL1688" s="1">
        <f t="shared" si="208"/>
        <v>168500</v>
      </c>
    </row>
    <row r="1689" ht="15">
      <c r="CL1689" s="1">
        <f t="shared" si="208"/>
        <v>168600</v>
      </c>
    </row>
    <row r="1690" ht="15">
      <c r="CL1690" s="1">
        <f t="shared" si="208"/>
        <v>168700</v>
      </c>
    </row>
    <row r="1691" ht="15">
      <c r="CL1691" s="1">
        <f t="shared" si="208"/>
        <v>168800</v>
      </c>
    </row>
    <row r="1692" ht="15">
      <c r="CL1692" s="1">
        <f t="shared" si="208"/>
        <v>168900</v>
      </c>
    </row>
    <row r="1693" ht="15">
      <c r="CL1693" s="1">
        <f t="shared" si="208"/>
        <v>169000</v>
      </c>
    </row>
    <row r="1694" ht="15">
      <c r="CL1694" s="1">
        <f t="shared" si="208"/>
        <v>169100</v>
      </c>
    </row>
    <row r="1695" ht="15">
      <c r="CL1695" s="1">
        <f t="shared" si="208"/>
        <v>169200</v>
      </c>
    </row>
    <row r="1696" ht="15">
      <c r="CL1696" s="1">
        <f t="shared" si="208"/>
        <v>169300</v>
      </c>
    </row>
    <row r="1697" ht="15">
      <c r="CL1697" s="1">
        <f t="shared" si="208"/>
        <v>169400</v>
      </c>
    </row>
    <row r="1698" ht="15">
      <c r="CL1698" s="1">
        <f t="shared" si="208"/>
        <v>169500</v>
      </c>
    </row>
    <row r="1699" ht="15">
      <c r="CL1699" s="1">
        <f t="shared" si="208"/>
        <v>169600</v>
      </c>
    </row>
    <row r="1700" ht="15">
      <c r="CL1700" s="1">
        <f t="shared" si="208"/>
        <v>169700</v>
      </c>
    </row>
    <row r="1701" ht="15">
      <c r="CL1701" s="1">
        <f t="shared" si="208"/>
        <v>169800</v>
      </c>
    </row>
    <row r="1702" ht="15">
      <c r="CL1702" s="1">
        <f t="shared" si="208"/>
        <v>169900</v>
      </c>
    </row>
    <row r="1703" ht="15">
      <c r="CL1703" s="1">
        <f t="shared" si="208"/>
        <v>170000</v>
      </c>
    </row>
    <row r="1704" ht="15">
      <c r="CL1704" s="1">
        <f t="shared" si="208"/>
        <v>170100</v>
      </c>
    </row>
    <row r="1705" ht="15">
      <c r="CL1705" s="1">
        <f t="shared" si="208"/>
        <v>170200</v>
      </c>
    </row>
    <row r="1706" ht="15">
      <c r="CL1706" s="1">
        <f t="shared" si="208"/>
        <v>170300</v>
      </c>
    </row>
    <row r="1707" ht="15">
      <c r="CL1707" s="1">
        <f t="shared" si="208"/>
        <v>170400</v>
      </c>
    </row>
    <row r="1708" ht="15">
      <c r="CL1708" s="1">
        <f t="shared" si="208"/>
        <v>170500</v>
      </c>
    </row>
    <row r="1709" ht="15">
      <c r="CL1709" s="1">
        <f t="shared" si="208"/>
        <v>170600</v>
      </c>
    </row>
    <row r="1710" ht="15">
      <c r="CL1710" s="1">
        <f t="shared" si="208"/>
        <v>170700</v>
      </c>
    </row>
    <row r="1711" ht="15">
      <c r="CL1711" s="1">
        <f t="shared" si="208"/>
        <v>170800</v>
      </c>
    </row>
    <row r="1712" ht="15">
      <c r="CL1712" s="1">
        <f t="shared" si="208"/>
        <v>170900</v>
      </c>
    </row>
    <row r="1713" ht="15">
      <c r="CL1713" s="1">
        <f t="shared" si="208"/>
        <v>171000</v>
      </c>
    </row>
    <row r="1714" ht="15">
      <c r="CL1714" s="1">
        <f t="shared" si="208"/>
        <v>171100</v>
      </c>
    </row>
    <row r="1715" ht="15">
      <c r="CL1715" s="1">
        <f t="shared" si="208"/>
        <v>171200</v>
      </c>
    </row>
    <row r="1716" ht="15">
      <c r="CL1716" s="1">
        <f t="shared" si="208"/>
        <v>171300</v>
      </c>
    </row>
    <row r="1717" ht="15">
      <c r="CL1717" s="1">
        <f t="shared" si="208"/>
        <v>171400</v>
      </c>
    </row>
    <row r="1718" ht="15">
      <c r="CL1718" s="1">
        <f t="shared" si="208"/>
        <v>171500</v>
      </c>
    </row>
    <row r="1719" ht="15">
      <c r="CL1719" s="1">
        <f t="shared" si="208"/>
        <v>171600</v>
      </c>
    </row>
    <row r="1720" ht="15">
      <c r="CL1720" s="1">
        <f t="shared" si="208"/>
        <v>171700</v>
      </c>
    </row>
    <row r="1721" ht="15">
      <c r="CL1721" s="1">
        <f t="shared" si="208"/>
        <v>171800</v>
      </c>
    </row>
    <row r="1722" ht="15">
      <c r="CL1722" s="1">
        <f t="shared" si="208"/>
        <v>171900</v>
      </c>
    </row>
    <row r="1723" ht="15">
      <c r="CL1723" s="1">
        <f t="shared" si="208"/>
        <v>172000</v>
      </c>
    </row>
    <row r="1724" ht="15">
      <c r="CL1724" s="1">
        <f t="shared" si="208"/>
        <v>172100</v>
      </c>
    </row>
    <row r="1725" ht="15">
      <c r="CL1725" s="1">
        <f t="shared" si="208"/>
        <v>172200</v>
      </c>
    </row>
    <row r="1726" ht="15">
      <c r="CL1726" s="1">
        <f t="shared" si="208"/>
        <v>172300</v>
      </c>
    </row>
    <row r="1727" ht="15">
      <c r="CL1727" s="1">
        <f t="shared" si="208"/>
        <v>172400</v>
      </c>
    </row>
    <row r="1728" ht="15">
      <c r="CL1728" s="1">
        <f t="shared" si="208"/>
        <v>172500</v>
      </c>
    </row>
    <row r="1729" ht="15">
      <c r="CL1729" s="1">
        <f t="shared" si="208"/>
        <v>172600</v>
      </c>
    </row>
    <row r="1730" ht="15">
      <c r="CL1730" s="1">
        <f t="shared" si="208"/>
        <v>172700</v>
      </c>
    </row>
    <row r="1731" ht="15">
      <c r="CL1731" s="1">
        <f t="shared" si="208"/>
        <v>172800</v>
      </c>
    </row>
    <row r="1732" ht="15">
      <c r="CL1732" s="1">
        <f t="shared" si="208"/>
        <v>172900</v>
      </c>
    </row>
    <row r="1733" ht="15">
      <c r="CL1733" s="1">
        <f aca="true" t="shared" si="209" ref="CL1733:CL1796">CL1732+100</f>
        <v>173000</v>
      </c>
    </row>
    <row r="1734" ht="15">
      <c r="CL1734" s="1">
        <f t="shared" si="209"/>
        <v>173100</v>
      </c>
    </row>
    <row r="1735" ht="15">
      <c r="CL1735" s="1">
        <f t="shared" si="209"/>
        <v>173200</v>
      </c>
    </row>
    <row r="1736" ht="15">
      <c r="CL1736" s="1">
        <f t="shared" si="209"/>
        <v>173300</v>
      </c>
    </row>
    <row r="1737" ht="15">
      <c r="CL1737" s="1">
        <f t="shared" si="209"/>
        <v>173400</v>
      </c>
    </row>
    <row r="1738" ht="15">
      <c r="CL1738" s="1">
        <f t="shared" si="209"/>
        <v>173500</v>
      </c>
    </row>
    <row r="1739" ht="15">
      <c r="CL1739" s="1">
        <f t="shared" si="209"/>
        <v>173600</v>
      </c>
    </row>
    <row r="1740" ht="15">
      <c r="CL1740" s="1">
        <f t="shared" si="209"/>
        <v>173700</v>
      </c>
    </row>
    <row r="1741" ht="15">
      <c r="CL1741" s="1">
        <f t="shared" si="209"/>
        <v>173800</v>
      </c>
    </row>
    <row r="1742" ht="15">
      <c r="CL1742" s="1">
        <f t="shared" si="209"/>
        <v>173900</v>
      </c>
    </row>
    <row r="1743" ht="15">
      <c r="CL1743" s="1">
        <f t="shared" si="209"/>
        <v>174000</v>
      </c>
    </row>
    <row r="1744" ht="15">
      <c r="CL1744" s="1">
        <f t="shared" si="209"/>
        <v>174100</v>
      </c>
    </row>
    <row r="1745" ht="15">
      <c r="CL1745" s="1">
        <f t="shared" si="209"/>
        <v>174200</v>
      </c>
    </row>
    <row r="1746" ht="15">
      <c r="CL1746" s="1">
        <f t="shared" si="209"/>
        <v>174300</v>
      </c>
    </row>
    <row r="1747" ht="15">
      <c r="CL1747" s="1">
        <f t="shared" si="209"/>
        <v>174400</v>
      </c>
    </row>
    <row r="1748" ht="15">
      <c r="CL1748" s="1">
        <f t="shared" si="209"/>
        <v>174500</v>
      </c>
    </row>
    <row r="1749" ht="15">
      <c r="CL1749" s="1">
        <f t="shared" si="209"/>
        <v>174600</v>
      </c>
    </row>
    <row r="1750" ht="15">
      <c r="CL1750" s="1">
        <f t="shared" si="209"/>
        <v>174700</v>
      </c>
    </row>
    <row r="1751" ht="15">
      <c r="CL1751" s="1">
        <f t="shared" si="209"/>
        <v>174800</v>
      </c>
    </row>
    <row r="1752" ht="15">
      <c r="CL1752" s="1">
        <f t="shared" si="209"/>
        <v>174900</v>
      </c>
    </row>
    <row r="1753" ht="15">
      <c r="CL1753" s="1">
        <f t="shared" si="209"/>
        <v>175000</v>
      </c>
    </row>
    <row r="1754" ht="15">
      <c r="CL1754" s="1">
        <f t="shared" si="209"/>
        <v>175100</v>
      </c>
    </row>
    <row r="1755" ht="15">
      <c r="CL1755" s="1">
        <f t="shared" si="209"/>
        <v>175200</v>
      </c>
    </row>
    <row r="1756" ht="15">
      <c r="CL1756" s="1">
        <f t="shared" si="209"/>
        <v>175300</v>
      </c>
    </row>
    <row r="1757" ht="15">
      <c r="CL1757" s="1">
        <f t="shared" si="209"/>
        <v>175400</v>
      </c>
    </row>
    <row r="1758" ht="15">
      <c r="CL1758" s="1">
        <f t="shared" si="209"/>
        <v>175500</v>
      </c>
    </row>
    <row r="1759" ht="15">
      <c r="CL1759" s="1">
        <f t="shared" si="209"/>
        <v>175600</v>
      </c>
    </row>
    <row r="1760" ht="15">
      <c r="CL1760" s="1">
        <f t="shared" si="209"/>
        <v>175700</v>
      </c>
    </row>
    <row r="1761" ht="15">
      <c r="CL1761" s="1">
        <f t="shared" si="209"/>
        <v>175800</v>
      </c>
    </row>
    <row r="1762" ht="15">
      <c r="CL1762" s="1">
        <f t="shared" si="209"/>
        <v>175900</v>
      </c>
    </row>
    <row r="1763" ht="15">
      <c r="CL1763" s="1">
        <f t="shared" si="209"/>
        <v>176000</v>
      </c>
    </row>
    <row r="1764" ht="15">
      <c r="CL1764" s="1">
        <f t="shared" si="209"/>
        <v>176100</v>
      </c>
    </row>
    <row r="1765" ht="15">
      <c r="CL1765" s="1">
        <f t="shared" si="209"/>
        <v>176200</v>
      </c>
    </row>
    <row r="1766" ht="15">
      <c r="CL1766" s="1">
        <f t="shared" si="209"/>
        <v>176300</v>
      </c>
    </row>
    <row r="1767" ht="15">
      <c r="CL1767" s="1">
        <f t="shared" si="209"/>
        <v>176400</v>
      </c>
    </row>
    <row r="1768" ht="15">
      <c r="CL1768" s="1">
        <f t="shared" si="209"/>
        <v>176500</v>
      </c>
    </row>
    <row r="1769" ht="15">
      <c r="CL1769" s="1">
        <f t="shared" si="209"/>
        <v>176600</v>
      </c>
    </row>
    <row r="1770" ht="15">
      <c r="CL1770" s="1">
        <f t="shared" si="209"/>
        <v>176700</v>
      </c>
    </row>
    <row r="1771" ht="15">
      <c r="CL1771" s="1">
        <f t="shared" si="209"/>
        <v>176800</v>
      </c>
    </row>
    <row r="1772" ht="15">
      <c r="CL1772" s="1">
        <f t="shared" si="209"/>
        <v>176900</v>
      </c>
    </row>
    <row r="1773" ht="15">
      <c r="CL1773" s="1">
        <f t="shared" si="209"/>
        <v>177000</v>
      </c>
    </row>
    <row r="1774" ht="15">
      <c r="CL1774" s="1">
        <f t="shared" si="209"/>
        <v>177100</v>
      </c>
    </row>
    <row r="1775" ht="15">
      <c r="CL1775" s="1">
        <f t="shared" si="209"/>
        <v>177200</v>
      </c>
    </row>
    <row r="1776" ht="15">
      <c r="CL1776" s="1">
        <f t="shared" si="209"/>
        <v>177300</v>
      </c>
    </row>
    <row r="1777" ht="15">
      <c r="CL1777" s="1">
        <f t="shared" si="209"/>
        <v>177400</v>
      </c>
    </row>
    <row r="1778" ht="15">
      <c r="CL1778" s="1">
        <f t="shared" si="209"/>
        <v>177500</v>
      </c>
    </row>
    <row r="1779" ht="15">
      <c r="CL1779" s="1">
        <f t="shared" si="209"/>
        <v>177600</v>
      </c>
    </row>
    <row r="1780" ht="15">
      <c r="CL1780" s="1">
        <f t="shared" si="209"/>
        <v>177700</v>
      </c>
    </row>
    <row r="1781" ht="15">
      <c r="CL1781" s="1">
        <f t="shared" si="209"/>
        <v>177800</v>
      </c>
    </row>
    <row r="1782" ht="15">
      <c r="CL1782" s="1">
        <f t="shared" si="209"/>
        <v>177900</v>
      </c>
    </row>
    <row r="1783" ht="15">
      <c r="CL1783" s="1">
        <f t="shared" si="209"/>
        <v>178000</v>
      </c>
    </row>
    <row r="1784" ht="15">
      <c r="CL1784" s="1">
        <f t="shared" si="209"/>
        <v>178100</v>
      </c>
    </row>
    <row r="1785" ht="15">
      <c r="CL1785" s="1">
        <f t="shared" si="209"/>
        <v>178200</v>
      </c>
    </row>
    <row r="1786" ht="15">
      <c r="CL1786" s="1">
        <f t="shared" si="209"/>
        <v>178300</v>
      </c>
    </row>
    <row r="1787" ht="15">
      <c r="CL1787" s="1">
        <f t="shared" si="209"/>
        <v>178400</v>
      </c>
    </row>
    <row r="1788" ht="15">
      <c r="CL1788" s="1">
        <f t="shared" si="209"/>
        <v>178500</v>
      </c>
    </row>
    <row r="1789" ht="15">
      <c r="CL1789" s="1">
        <f t="shared" si="209"/>
        <v>178600</v>
      </c>
    </row>
    <row r="1790" ht="15">
      <c r="CL1790" s="1">
        <f t="shared" si="209"/>
        <v>178700</v>
      </c>
    </row>
    <row r="1791" ht="15">
      <c r="CL1791" s="1">
        <f t="shared" si="209"/>
        <v>178800</v>
      </c>
    </row>
    <row r="1792" ht="15">
      <c r="CL1792" s="1">
        <f t="shared" si="209"/>
        <v>178900</v>
      </c>
    </row>
    <row r="1793" ht="15">
      <c r="CL1793" s="1">
        <f t="shared" si="209"/>
        <v>179000</v>
      </c>
    </row>
    <row r="1794" ht="15">
      <c r="CL1794" s="1">
        <f t="shared" si="209"/>
        <v>179100</v>
      </c>
    </row>
    <row r="1795" ht="15">
      <c r="CL1795" s="1">
        <f t="shared" si="209"/>
        <v>179200</v>
      </c>
    </row>
    <row r="1796" ht="15">
      <c r="CL1796" s="1">
        <f t="shared" si="209"/>
        <v>179300</v>
      </c>
    </row>
    <row r="1797" ht="15">
      <c r="CL1797" s="1">
        <f aca="true" t="shared" si="210" ref="CL1797:CL1860">CL1796+100</f>
        <v>179400</v>
      </c>
    </row>
    <row r="1798" ht="15">
      <c r="CL1798" s="1">
        <f t="shared" si="210"/>
        <v>179500</v>
      </c>
    </row>
    <row r="1799" ht="15">
      <c r="CL1799" s="1">
        <f t="shared" si="210"/>
        <v>179600</v>
      </c>
    </row>
    <row r="1800" ht="15">
      <c r="CL1800" s="1">
        <f t="shared" si="210"/>
        <v>179700</v>
      </c>
    </row>
    <row r="1801" ht="15">
      <c r="CL1801" s="1">
        <f t="shared" si="210"/>
        <v>179800</v>
      </c>
    </row>
    <row r="1802" ht="15">
      <c r="CL1802" s="1">
        <f t="shared" si="210"/>
        <v>179900</v>
      </c>
    </row>
    <row r="1803" ht="15">
      <c r="CL1803" s="1">
        <f t="shared" si="210"/>
        <v>180000</v>
      </c>
    </row>
    <row r="1804" ht="15">
      <c r="CL1804" s="1">
        <f t="shared" si="210"/>
        <v>180100</v>
      </c>
    </row>
    <row r="1805" ht="15">
      <c r="CL1805" s="1">
        <f t="shared" si="210"/>
        <v>180200</v>
      </c>
    </row>
    <row r="1806" ht="15">
      <c r="CL1806" s="1">
        <f t="shared" si="210"/>
        <v>180300</v>
      </c>
    </row>
    <row r="1807" ht="15">
      <c r="CL1807" s="1">
        <f t="shared" si="210"/>
        <v>180400</v>
      </c>
    </row>
    <row r="1808" ht="15">
      <c r="CL1808" s="1">
        <f t="shared" si="210"/>
        <v>180500</v>
      </c>
    </row>
    <row r="1809" ht="15">
      <c r="CL1809" s="1">
        <f t="shared" si="210"/>
        <v>180600</v>
      </c>
    </row>
    <row r="1810" ht="15">
      <c r="CL1810" s="1">
        <f t="shared" si="210"/>
        <v>180700</v>
      </c>
    </row>
    <row r="1811" ht="15">
      <c r="CL1811" s="1">
        <f t="shared" si="210"/>
        <v>180800</v>
      </c>
    </row>
    <row r="1812" ht="15">
      <c r="CL1812" s="1">
        <f t="shared" si="210"/>
        <v>180900</v>
      </c>
    </row>
    <row r="1813" ht="15">
      <c r="CL1813" s="1">
        <f t="shared" si="210"/>
        <v>181000</v>
      </c>
    </row>
    <row r="1814" ht="15">
      <c r="CL1814" s="1">
        <f t="shared" si="210"/>
        <v>181100</v>
      </c>
    </row>
    <row r="1815" ht="15">
      <c r="CL1815" s="1">
        <f t="shared" si="210"/>
        <v>181200</v>
      </c>
    </row>
    <row r="1816" ht="15">
      <c r="CL1816" s="1">
        <f t="shared" si="210"/>
        <v>181300</v>
      </c>
    </row>
    <row r="1817" ht="15">
      <c r="CL1817" s="1">
        <f t="shared" si="210"/>
        <v>181400</v>
      </c>
    </row>
    <row r="1818" ht="15">
      <c r="CL1818" s="1">
        <f t="shared" si="210"/>
        <v>181500</v>
      </c>
    </row>
    <row r="1819" ht="15">
      <c r="CL1819" s="1">
        <f t="shared" si="210"/>
        <v>181600</v>
      </c>
    </row>
    <row r="1820" ht="15">
      <c r="CL1820" s="1">
        <f t="shared" si="210"/>
        <v>181700</v>
      </c>
    </row>
    <row r="1821" ht="15">
      <c r="CL1821" s="1">
        <f t="shared" si="210"/>
        <v>181800</v>
      </c>
    </row>
    <row r="1822" ht="15">
      <c r="CL1822" s="1">
        <f t="shared" si="210"/>
        <v>181900</v>
      </c>
    </row>
    <row r="1823" ht="15">
      <c r="CL1823" s="1">
        <f t="shared" si="210"/>
        <v>182000</v>
      </c>
    </row>
    <row r="1824" ht="15">
      <c r="CL1824" s="1">
        <f t="shared" si="210"/>
        <v>182100</v>
      </c>
    </row>
    <row r="1825" ht="15">
      <c r="CL1825" s="1">
        <f t="shared" si="210"/>
        <v>182200</v>
      </c>
    </row>
    <row r="1826" ht="15">
      <c r="CL1826" s="1">
        <f t="shared" si="210"/>
        <v>182300</v>
      </c>
    </row>
    <row r="1827" ht="15">
      <c r="CL1827" s="1">
        <f t="shared" si="210"/>
        <v>182400</v>
      </c>
    </row>
    <row r="1828" ht="15">
      <c r="CL1828" s="1">
        <f t="shared" si="210"/>
        <v>182500</v>
      </c>
    </row>
    <row r="1829" ht="15">
      <c r="CL1829" s="1">
        <f t="shared" si="210"/>
        <v>182600</v>
      </c>
    </row>
    <row r="1830" ht="15">
      <c r="CL1830" s="1">
        <f t="shared" si="210"/>
        <v>182700</v>
      </c>
    </row>
    <row r="1831" ht="15">
      <c r="CL1831" s="1">
        <f t="shared" si="210"/>
        <v>182800</v>
      </c>
    </row>
    <row r="1832" ht="15">
      <c r="CL1832" s="1">
        <f t="shared" si="210"/>
        <v>182900</v>
      </c>
    </row>
    <row r="1833" ht="15">
      <c r="CL1833" s="1">
        <f t="shared" si="210"/>
        <v>183000</v>
      </c>
    </row>
    <row r="1834" ht="15">
      <c r="CL1834" s="1">
        <f t="shared" si="210"/>
        <v>183100</v>
      </c>
    </row>
    <row r="1835" ht="15">
      <c r="CL1835" s="1">
        <f t="shared" si="210"/>
        <v>183200</v>
      </c>
    </row>
    <row r="1836" ht="15">
      <c r="CL1836" s="1">
        <f t="shared" si="210"/>
        <v>183300</v>
      </c>
    </row>
    <row r="1837" ht="15">
      <c r="CL1837" s="1">
        <f t="shared" si="210"/>
        <v>183400</v>
      </c>
    </row>
    <row r="1838" ht="15">
      <c r="CL1838" s="1">
        <f t="shared" si="210"/>
        <v>183500</v>
      </c>
    </row>
    <row r="1839" ht="15">
      <c r="CL1839" s="1">
        <f t="shared" si="210"/>
        <v>183600</v>
      </c>
    </row>
    <row r="1840" ht="15">
      <c r="CL1840" s="1">
        <f t="shared" si="210"/>
        <v>183700</v>
      </c>
    </row>
    <row r="1841" ht="15">
      <c r="CL1841" s="1">
        <f t="shared" si="210"/>
        <v>183800</v>
      </c>
    </row>
    <row r="1842" ht="15">
      <c r="CL1842" s="1">
        <f t="shared" si="210"/>
        <v>183900</v>
      </c>
    </row>
    <row r="1843" ht="15">
      <c r="CL1843" s="1">
        <f t="shared" si="210"/>
        <v>184000</v>
      </c>
    </row>
    <row r="1844" ht="15">
      <c r="CL1844" s="1">
        <f t="shared" si="210"/>
        <v>184100</v>
      </c>
    </row>
    <row r="1845" ht="15">
      <c r="CL1845" s="1">
        <f t="shared" si="210"/>
        <v>184200</v>
      </c>
    </row>
    <row r="1846" ht="15">
      <c r="CL1846" s="1">
        <f t="shared" si="210"/>
        <v>184300</v>
      </c>
    </row>
    <row r="1847" ht="15">
      <c r="CL1847" s="1">
        <f t="shared" si="210"/>
        <v>184400</v>
      </c>
    </row>
    <row r="1848" ht="15">
      <c r="CL1848" s="1">
        <f t="shared" si="210"/>
        <v>184500</v>
      </c>
    </row>
    <row r="1849" ht="15">
      <c r="CL1849" s="1">
        <f t="shared" si="210"/>
        <v>184600</v>
      </c>
    </row>
    <row r="1850" ht="15">
      <c r="CL1850" s="1">
        <f t="shared" si="210"/>
        <v>184700</v>
      </c>
    </row>
    <row r="1851" ht="15">
      <c r="CL1851" s="1">
        <f t="shared" si="210"/>
        <v>184800</v>
      </c>
    </row>
    <row r="1852" ht="15">
      <c r="CL1852" s="1">
        <f t="shared" si="210"/>
        <v>184900</v>
      </c>
    </row>
    <row r="1853" ht="15">
      <c r="CL1853" s="1">
        <f t="shared" si="210"/>
        <v>185000</v>
      </c>
    </row>
    <row r="1854" ht="15">
      <c r="CL1854" s="1">
        <f t="shared" si="210"/>
        <v>185100</v>
      </c>
    </row>
    <row r="1855" ht="15">
      <c r="CL1855" s="1">
        <f t="shared" si="210"/>
        <v>185200</v>
      </c>
    </row>
    <row r="1856" ht="15">
      <c r="CL1856" s="1">
        <f t="shared" si="210"/>
        <v>185300</v>
      </c>
    </row>
    <row r="1857" ht="15">
      <c r="CL1857" s="1">
        <f t="shared" si="210"/>
        <v>185400</v>
      </c>
    </row>
    <row r="1858" ht="15">
      <c r="CL1858" s="1">
        <f t="shared" si="210"/>
        <v>185500</v>
      </c>
    </row>
    <row r="1859" ht="15">
      <c r="CL1859" s="1">
        <f t="shared" si="210"/>
        <v>185600</v>
      </c>
    </row>
    <row r="1860" ht="15">
      <c r="CL1860" s="1">
        <f t="shared" si="210"/>
        <v>185700</v>
      </c>
    </row>
    <row r="1861" ht="15">
      <c r="CL1861" s="1">
        <f aca="true" t="shared" si="211" ref="CL1861:CL1924">CL1860+100</f>
        <v>185800</v>
      </c>
    </row>
    <row r="1862" ht="15">
      <c r="CL1862" s="1">
        <f t="shared" si="211"/>
        <v>185900</v>
      </c>
    </row>
    <row r="1863" ht="15">
      <c r="CL1863" s="1">
        <f t="shared" si="211"/>
        <v>186000</v>
      </c>
    </row>
    <row r="1864" ht="15">
      <c r="CL1864" s="1">
        <f t="shared" si="211"/>
        <v>186100</v>
      </c>
    </row>
    <row r="1865" ht="15">
      <c r="CL1865" s="1">
        <f t="shared" si="211"/>
        <v>186200</v>
      </c>
    </row>
    <row r="1866" ht="15">
      <c r="CL1866" s="1">
        <f t="shared" si="211"/>
        <v>186300</v>
      </c>
    </row>
    <row r="1867" ht="15">
      <c r="CL1867" s="1">
        <f t="shared" si="211"/>
        <v>186400</v>
      </c>
    </row>
    <row r="1868" ht="15">
      <c r="CL1868" s="1">
        <f t="shared" si="211"/>
        <v>186500</v>
      </c>
    </row>
    <row r="1869" ht="15">
      <c r="CL1869" s="1">
        <f t="shared" si="211"/>
        <v>186600</v>
      </c>
    </row>
    <row r="1870" ht="15">
      <c r="CL1870" s="1">
        <f t="shared" si="211"/>
        <v>186700</v>
      </c>
    </row>
    <row r="1871" ht="15">
      <c r="CL1871" s="1">
        <f t="shared" si="211"/>
        <v>186800</v>
      </c>
    </row>
    <row r="1872" ht="15">
      <c r="CL1872" s="1">
        <f t="shared" si="211"/>
        <v>186900</v>
      </c>
    </row>
    <row r="1873" ht="15">
      <c r="CL1873" s="1">
        <f t="shared" si="211"/>
        <v>187000</v>
      </c>
    </row>
    <row r="1874" ht="15">
      <c r="CL1874" s="1">
        <f t="shared" si="211"/>
        <v>187100</v>
      </c>
    </row>
    <row r="1875" ht="15">
      <c r="CL1875" s="1">
        <f t="shared" si="211"/>
        <v>187200</v>
      </c>
    </row>
    <row r="1876" ht="15">
      <c r="CL1876" s="1">
        <f t="shared" si="211"/>
        <v>187300</v>
      </c>
    </row>
    <row r="1877" ht="15">
      <c r="CL1877" s="1">
        <f t="shared" si="211"/>
        <v>187400</v>
      </c>
    </row>
    <row r="1878" ht="15">
      <c r="CL1878" s="1">
        <f t="shared" si="211"/>
        <v>187500</v>
      </c>
    </row>
    <row r="1879" ht="15">
      <c r="CL1879" s="1">
        <f t="shared" si="211"/>
        <v>187600</v>
      </c>
    </row>
    <row r="1880" ht="15">
      <c r="CL1880" s="1">
        <f t="shared" si="211"/>
        <v>187700</v>
      </c>
    </row>
    <row r="1881" ht="15">
      <c r="CL1881" s="1">
        <f t="shared" si="211"/>
        <v>187800</v>
      </c>
    </row>
    <row r="1882" ht="15">
      <c r="CL1882" s="1">
        <f t="shared" si="211"/>
        <v>187900</v>
      </c>
    </row>
    <row r="1883" ht="15">
      <c r="CL1883" s="1">
        <f t="shared" si="211"/>
        <v>188000</v>
      </c>
    </row>
    <row r="1884" ht="15">
      <c r="CL1884" s="1">
        <f t="shared" si="211"/>
        <v>188100</v>
      </c>
    </row>
    <row r="1885" ht="15">
      <c r="CL1885" s="1">
        <f t="shared" si="211"/>
        <v>188200</v>
      </c>
    </row>
    <row r="1886" ht="15">
      <c r="CL1886" s="1">
        <f t="shared" si="211"/>
        <v>188300</v>
      </c>
    </row>
    <row r="1887" ht="15">
      <c r="CL1887" s="1">
        <f t="shared" si="211"/>
        <v>188400</v>
      </c>
    </row>
    <row r="1888" ht="15">
      <c r="CL1888" s="1">
        <f t="shared" si="211"/>
        <v>188500</v>
      </c>
    </row>
    <row r="1889" ht="15">
      <c r="CL1889" s="1">
        <f t="shared" si="211"/>
        <v>188600</v>
      </c>
    </row>
    <row r="1890" ht="15">
      <c r="CL1890" s="1">
        <f t="shared" si="211"/>
        <v>188700</v>
      </c>
    </row>
    <row r="1891" ht="15">
      <c r="CL1891" s="1">
        <f t="shared" si="211"/>
        <v>188800</v>
      </c>
    </row>
    <row r="1892" ht="15">
      <c r="CL1892" s="1">
        <f t="shared" si="211"/>
        <v>188900</v>
      </c>
    </row>
    <row r="1893" ht="15">
      <c r="CL1893" s="1">
        <f t="shared" si="211"/>
        <v>189000</v>
      </c>
    </row>
    <row r="1894" ht="15">
      <c r="CL1894" s="1">
        <f t="shared" si="211"/>
        <v>189100</v>
      </c>
    </row>
    <row r="1895" ht="15">
      <c r="CL1895" s="1">
        <f t="shared" si="211"/>
        <v>189200</v>
      </c>
    </row>
    <row r="1896" ht="15">
      <c r="CL1896" s="1">
        <f t="shared" si="211"/>
        <v>189300</v>
      </c>
    </row>
    <row r="1897" ht="15">
      <c r="CL1897" s="1">
        <f t="shared" si="211"/>
        <v>189400</v>
      </c>
    </row>
    <row r="1898" ht="15">
      <c r="CL1898" s="1">
        <f t="shared" si="211"/>
        <v>189500</v>
      </c>
    </row>
    <row r="1899" ht="15">
      <c r="CL1899" s="1">
        <f t="shared" si="211"/>
        <v>189600</v>
      </c>
    </row>
    <row r="1900" ht="15">
      <c r="CL1900" s="1">
        <f t="shared" si="211"/>
        <v>189700</v>
      </c>
    </row>
    <row r="1901" ht="15">
      <c r="CL1901" s="1">
        <f t="shared" si="211"/>
        <v>189800</v>
      </c>
    </row>
    <row r="1902" ht="15">
      <c r="CL1902" s="1">
        <f t="shared" si="211"/>
        <v>189900</v>
      </c>
    </row>
    <row r="1903" ht="15">
      <c r="CL1903" s="1">
        <f t="shared" si="211"/>
        <v>190000</v>
      </c>
    </row>
    <row r="1904" ht="15">
      <c r="CL1904" s="1">
        <f t="shared" si="211"/>
        <v>190100</v>
      </c>
    </row>
    <row r="1905" ht="15">
      <c r="CL1905" s="1">
        <f t="shared" si="211"/>
        <v>190200</v>
      </c>
    </row>
    <row r="1906" ht="15">
      <c r="CL1906" s="1">
        <f t="shared" si="211"/>
        <v>190300</v>
      </c>
    </row>
    <row r="1907" ht="15">
      <c r="CL1907" s="1">
        <f t="shared" si="211"/>
        <v>190400</v>
      </c>
    </row>
    <row r="1908" ht="15">
      <c r="CL1908" s="1">
        <f t="shared" si="211"/>
        <v>190500</v>
      </c>
    </row>
    <row r="1909" ht="15">
      <c r="CL1909" s="1">
        <f t="shared" si="211"/>
        <v>190600</v>
      </c>
    </row>
    <row r="1910" ht="15">
      <c r="CL1910" s="1">
        <f t="shared" si="211"/>
        <v>190700</v>
      </c>
    </row>
    <row r="1911" ht="15">
      <c r="CL1911" s="1">
        <f t="shared" si="211"/>
        <v>190800</v>
      </c>
    </row>
    <row r="1912" ht="15">
      <c r="CL1912" s="1">
        <f t="shared" si="211"/>
        <v>190900</v>
      </c>
    </row>
    <row r="1913" ht="15">
      <c r="CL1913" s="1">
        <f t="shared" si="211"/>
        <v>191000</v>
      </c>
    </row>
    <row r="1914" ht="15">
      <c r="CL1914" s="1">
        <f t="shared" si="211"/>
        <v>191100</v>
      </c>
    </row>
    <row r="1915" ht="15">
      <c r="CL1915" s="1">
        <f t="shared" si="211"/>
        <v>191200</v>
      </c>
    </row>
    <row r="1916" ht="15">
      <c r="CL1916" s="1">
        <f t="shared" si="211"/>
        <v>191300</v>
      </c>
    </row>
    <row r="1917" ht="15">
      <c r="CL1917" s="1">
        <f t="shared" si="211"/>
        <v>191400</v>
      </c>
    </row>
    <row r="1918" ht="15">
      <c r="CL1918" s="1">
        <f t="shared" si="211"/>
        <v>191500</v>
      </c>
    </row>
    <row r="1919" ht="15">
      <c r="CL1919" s="1">
        <f t="shared" si="211"/>
        <v>191600</v>
      </c>
    </row>
    <row r="1920" ht="15">
      <c r="CL1920" s="1">
        <f t="shared" si="211"/>
        <v>191700</v>
      </c>
    </row>
    <row r="1921" ht="15">
      <c r="CL1921" s="1">
        <f t="shared" si="211"/>
        <v>191800</v>
      </c>
    </row>
    <row r="1922" ht="15">
      <c r="CL1922" s="1">
        <f t="shared" si="211"/>
        <v>191900</v>
      </c>
    </row>
    <row r="1923" ht="15">
      <c r="CL1923" s="1">
        <f t="shared" si="211"/>
        <v>192000</v>
      </c>
    </row>
    <row r="1924" ht="15">
      <c r="CL1924" s="1">
        <f t="shared" si="211"/>
        <v>192100</v>
      </c>
    </row>
    <row r="1925" ht="15">
      <c r="CL1925" s="1">
        <f aca="true" t="shared" si="212" ref="CL1925:CL1988">CL1924+100</f>
        <v>192200</v>
      </c>
    </row>
    <row r="1926" ht="15">
      <c r="CL1926" s="1">
        <f t="shared" si="212"/>
        <v>192300</v>
      </c>
    </row>
    <row r="1927" ht="15">
      <c r="CL1927" s="1">
        <f t="shared" si="212"/>
        <v>192400</v>
      </c>
    </row>
    <row r="1928" ht="15">
      <c r="CL1928" s="1">
        <f t="shared" si="212"/>
        <v>192500</v>
      </c>
    </row>
    <row r="1929" ht="15">
      <c r="CL1929" s="1">
        <f t="shared" si="212"/>
        <v>192600</v>
      </c>
    </row>
    <row r="1930" ht="15">
      <c r="CL1930" s="1">
        <f t="shared" si="212"/>
        <v>192700</v>
      </c>
    </row>
    <row r="1931" ht="15">
      <c r="CL1931" s="1">
        <f t="shared" si="212"/>
        <v>192800</v>
      </c>
    </row>
    <row r="1932" ht="15">
      <c r="CL1932" s="1">
        <f t="shared" si="212"/>
        <v>192900</v>
      </c>
    </row>
    <row r="1933" ht="15">
      <c r="CL1933" s="1">
        <f t="shared" si="212"/>
        <v>193000</v>
      </c>
    </row>
    <row r="1934" ht="15">
      <c r="CL1934" s="1">
        <f t="shared" si="212"/>
        <v>193100</v>
      </c>
    </row>
    <row r="1935" ht="15">
      <c r="CL1935" s="1">
        <f t="shared" si="212"/>
        <v>193200</v>
      </c>
    </row>
    <row r="1936" ht="15">
      <c r="CL1936" s="1">
        <f t="shared" si="212"/>
        <v>193300</v>
      </c>
    </row>
    <row r="1937" ht="15">
      <c r="CL1937" s="1">
        <f t="shared" si="212"/>
        <v>193400</v>
      </c>
    </row>
    <row r="1938" ht="15">
      <c r="CL1938" s="1">
        <f t="shared" si="212"/>
        <v>193500</v>
      </c>
    </row>
    <row r="1939" ht="15">
      <c r="CL1939" s="1">
        <f t="shared" si="212"/>
        <v>193600</v>
      </c>
    </row>
    <row r="1940" ht="15">
      <c r="CL1940" s="1">
        <f t="shared" si="212"/>
        <v>193700</v>
      </c>
    </row>
    <row r="1941" ht="15">
      <c r="CL1941" s="1">
        <f t="shared" si="212"/>
        <v>193800</v>
      </c>
    </row>
    <row r="1942" ht="15">
      <c r="CL1942" s="1">
        <f t="shared" si="212"/>
        <v>193900</v>
      </c>
    </row>
    <row r="1943" ht="15">
      <c r="CL1943" s="1">
        <f t="shared" si="212"/>
        <v>194000</v>
      </c>
    </row>
    <row r="1944" ht="15">
      <c r="CL1944" s="1">
        <f t="shared" si="212"/>
        <v>194100</v>
      </c>
    </row>
    <row r="1945" ht="15">
      <c r="CL1945" s="1">
        <f t="shared" si="212"/>
        <v>194200</v>
      </c>
    </row>
    <row r="1946" ht="15">
      <c r="CL1946" s="1">
        <f t="shared" si="212"/>
        <v>194300</v>
      </c>
    </row>
    <row r="1947" ht="15">
      <c r="CL1947" s="1">
        <f t="shared" si="212"/>
        <v>194400</v>
      </c>
    </row>
    <row r="1948" ht="15">
      <c r="CL1948" s="1">
        <f t="shared" si="212"/>
        <v>194500</v>
      </c>
    </row>
    <row r="1949" ht="15">
      <c r="CL1949" s="1">
        <f t="shared" si="212"/>
        <v>194600</v>
      </c>
    </row>
    <row r="1950" ht="15">
      <c r="CL1950" s="1">
        <f t="shared" si="212"/>
        <v>194700</v>
      </c>
    </row>
    <row r="1951" ht="15">
      <c r="CL1951" s="1">
        <f t="shared" si="212"/>
        <v>194800</v>
      </c>
    </row>
    <row r="1952" ht="15">
      <c r="CL1952" s="1">
        <f t="shared" si="212"/>
        <v>194900</v>
      </c>
    </row>
    <row r="1953" ht="15">
      <c r="CL1953" s="1">
        <f t="shared" si="212"/>
        <v>195000</v>
      </c>
    </row>
    <row r="1954" ht="15">
      <c r="CL1954" s="1">
        <f t="shared" si="212"/>
        <v>195100</v>
      </c>
    </row>
    <row r="1955" ht="15">
      <c r="CL1955" s="1">
        <f t="shared" si="212"/>
        <v>195200</v>
      </c>
    </row>
    <row r="1956" ht="15">
      <c r="CL1956" s="1">
        <f t="shared" si="212"/>
        <v>195300</v>
      </c>
    </row>
    <row r="1957" ht="15">
      <c r="CL1957" s="1">
        <f t="shared" si="212"/>
        <v>195400</v>
      </c>
    </row>
    <row r="1958" ht="15">
      <c r="CL1958" s="1">
        <f t="shared" si="212"/>
        <v>195500</v>
      </c>
    </row>
    <row r="1959" ht="15">
      <c r="CL1959" s="1">
        <f t="shared" si="212"/>
        <v>195600</v>
      </c>
    </row>
    <row r="1960" ht="15">
      <c r="CL1960" s="1">
        <f t="shared" si="212"/>
        <v>195700</v>
      </c>
    </row>
    <row r="1961" ht="15">
      <c r="CL1961" s="1">
        <f t="shared" si="212"/>
        <v>195800</v>
      </c>
    </row>
    <row r="1962" ht="15">
      <c r="CL1962" s="1">
        <f t="shared" si="212"/>
        <v>195900</v>
      </c>
    </row>
    <row r="1963" ht="15">
      <c r="CL1963" s="1">
        <f t="shared" si="212"/>
        <v>196000</v>
      </c>
    </row>
    <row r="1964" ht="15">
      <c r="CL1964" s="1">
        <f t="shared" si="212"/>
        <v>196100</v>
      </c>
    </row>
    <row r="1965" ht="15">
      <c r="CL1965" s="1">
        <f t="shared" si="212"/>
        <v>196200</v>
      </c>
    </row>
    <row r="1966" ht="15">
      <c r="CL1966" s="1">
        <f t="shared" si="212"/>
        <v>196300</v>
      </c>
    </row>
    <row r="1967" ht="15">
      <c r="CL1967" s="1">
        <f t="shared" si="212"/>
        <v>196400</v>
      </c>
    </row>
    <row r="1968" ht="15">
      <c r="CL1968" s="1">
        <f t="shared" si="212"/>
        <v>196500</v>
      </c>
    </row>
    <row r="1969" ht="15">
      <c r="CL1969" s="1">
        <f t="shared" si="212"/>
        <v>196600</v>
      </c>
    </row>
    <row r="1970" ht="15">
      <c r="CL1970" s="1">
        <f t="shared" si="212"/>
        <v>196700</v>
      </c>
    </row>
    <row r="1971" ht="15">
      <c r="CL1971" s="1">
        <f t="shared" si="212"/>
        <v>196800</v>
      </c>
    </row>
    <row r="1972" ht="15">
      <c r="CL1972" s="1">
        <f t="shared" si="212"/>
        <v>196900</v>
      </c>
    </row>
    <row r="1973" ht="15">
      <c r="CL1973" s="1">
        <f t="shared" si="212"/>
        <v>197000</v>
      </c>
    </row>
    <row r="1974" ht="15">
      <c r="CL1974" s="1">
        <f t="shared" si="212"/>
        <v>197100</v>
      </c>
    </row>
    <row r="1975" ht="15">
      <c r="CL1975" s="1">
        <f t="shared" si="212"/>
        <v>197200</v>
      </c>
    </row>
    <row r="1976" ht="15">
      <c r="CL1976" s="1">
        <f t="shared" si="212"/>
        <v>197300</v>
      </c>
    </row>
    <row r="1977" ht="15">
      <c r="CL1977" s="1">
        <f t="shared" si="212"/>
        <v>197400</v>
      </c>
    </row>
    <row r="1978" ht="15">
      <c r="CL1978" s="1">
        <f t="shared" si="212"/>
        <v>197500</v>
      </c>
    </row>
    <row r="1979" ht="15">
      <c r="CL1979" s="1">
        <f t="shared" si="212"/>
        <v>197600</v>
      </c>
    </row>
    <row r="1980" ht="15">
      <c r="CL1980" s="1">
        <f t="shared" si="212"/>
        <v>197700</v>
      </c>
    </row>
    <row r="1981" ht="15">
      <c r="CL1981" s="1">
        <f t="shared" si="212"/>
        <v>197800</v>
      </c>
    </row>
    <row r="1982" ht="15">
      <c r="CL1982" s="1">
        <f t="shared" si="212"/>
        <v>197900</v>
      </c>
    </row>
    <row r="1983" ht="15">
      <c r="CL1983" s="1">
        <f t="shared" si="212"/>
        <v>198000</v>
      </c>
    </row>
    <row r="1984" ht="15">
      <c r="CL1984" s="1">
        <f t="shared" si="212"/>
        <v>198100</v>
      </c>
    </row>
    <row r="1985" ht="15">
      <c r="CL1985" s="1">
        <f t="shared" si="212"/>
        <v>198200</v>
      </c>
    </row>
    <row r="1986" ht="15">
      <c r="CL1986" s="1">
        <f t="shared" si="212"/>
        <v>198300</v>
      </c>
    </row>
    <row r="1987" ht="15">
      <c r="CL1987" s="1">
        <f t="shared" si="212"/>
        <v>198400</v>
      </c>
    </row>
    <row r="1988" ht="15">
      <c r="CL1988" s="1">
        <f t="shared" si="212"/>
        <v>198500</v>
      </c>
    </row>
    <row r="1989" ht="15">
      <c r="CL1989" s="1">
        <f aca="true" t="shared" si="213" ref="CL1989:CL2052">CL1988+100</f>
        <v>198600</v>
      </c>
    </row>
    <row r="1990" ht="15">
      <c r="CL1990" s="1">
        <f t="shared" si="213"/>
        <v>198700</v>
      </c>
    </row>
    <row r="1991" ht="15">
      <c r="CL1991" s="1">
        <f t="shared" si="213"/>
        <v>198800</v>
      </c>
    </row>
    <row r="1992" ht="15">
      <c r="CL1992" s="1">
        <f t="shared" si="213"/>
        <v>198900</v>
      </c>
    </row>
    <row r="1993" ht="15">
      <c r="CL1993" s="1">
        <f t="shared" si="213"/>
        <v>199000</v>
      </c>
    </row>
    <row r="1994" ht="15">
      <c r="CL1994" s="1">
        <f t="shared" si="213"/>
        <v>199100</v>
      </c>
    </row>
    <row r="1995" ht="15">
      <c r="CL1995" s="1">
        <f t="shared" si="213"/>
        <v>199200</v>
      </c>
    </row>
    <row r="1996" ht="15">
      <c r="CL1996" s="1">
        <f t="shared" si="213"/>
        <v>199300</v>
      </c>
    </row>
    <row r="1997" ht="15">
      <c r="CL1997" s="1">
        <f t="shared" si="213"/>
        <v>199400</v>
      </c>
    </row>
    <row r="1998" ht="15">
      <c r="CL1998" s="1">
        <f t="shared" si="213"/>
        <v>199500</v>
      </c>
    </row>
    <row r="1999" ht="15">
      <c r="CL1999" s="1">
        <f t="shared" si="213"/>
        <v>199600</v>
      </c>
    </row>
    <row r="2000" ht="15">
      <c r="CL2000" s="1">
        <f t="shared" si="213"/>
        <v>199700</v>
      </c>
    </row>
    <row r="2001" ht="15">
      <c r="CL2001" s="1">
        <f t="shared" si="213"/>
        <v>199800</v>
      </c>
    </row>
    <row r="2002" ht="15">
      <c r="CL2002" s="1">
        <f t="shared" si="213"/>
        <v>199900</v>
      </c>
    </row>
    <row r="2003" ht="15">
      <c r="CL2003" s="1">
        <f t="shared" si="213"/>
        <v>200000</v>
      </c>
    </row>
    <row r="2004" ht="15">
      <c r="CL2004" s="1">
        <f t="shared" si="213"/>
        <v>200100</v>
      </c>
    </row>
    <row r="2005" ht="15">
      <c r="CL2005" s="1">
        <f t="shared" si="213"/>
        <v>200200</v>
      </c>
    </row>
    <row r="2006" ht="15">
      <c r="CL2006" s="1">
        <f t="shared" si="213"/>
        <v>200300</v>
      </c>
    </row>
    <row r="2007" ht="15">
      <c r="CL2007" s="1">
        <f t="shared" si="213"/>
        <v>200400</v>
      </c>
    </row>
    <row r="2008" ht="15">
      <c r="CL2008" s="1">
        <f t="shared" si="213"/>
        <v>200500</v>
      </c>
    </row>
    <row r="2009" ht="15">
      <c r="CL2009" s="1">
        <f t="shared" si="213"/>
        <v>200600</v>
      </c>
    </row>
    <row r="2010" ht="15">
      <c r="CL2010" s="1">
        <f t="shared" si="213"/>
        <v>200700</v>
      </c>
    </row>
    <row r="2011" ht="15">
      <c r="CL2011" s="1">
        <f t="shared" si="213"/>
        <v>200800</v>
      </c>
    </row>
    <row r="2012" ht="15">
      <c r="CL2012" s="1">
        <f t="shared" si="213"/>
        <v>200900</v>
      </c>
    </row>
    <row r="2013" ht="15">
      <c r="CL2013" s="1">
        <f t="shared" si="213"/>
        <v>201000</v>
      </c>
    </row>
    <row r="2014" ht="15">
      <c r="CL2014" s="1">
        <f t="shared" si="213"/>
        <v>201100</v>
      </c>
    </row>
    <row r="2015" ht="15">
      <c r="CL2015" s="1">
        <f t="shared" si="213"/>
        <v>201200</v>
      </c>
    </row>
    <row r="2016" ht="15">
      <c r="CL2016" s="1">
        <f t="shared" si="213"/>
        <v>201300</v>
      </c>
    </row>
    <row r="2017" ht="15">
      <c r="CL2017" s="1">
        <f t="shared" si="213"/>
        <v>201400</v>
      </c>
    </row>
    <row r="2018" ht="15">
      <c r="CL2018" s="1">
        <f t="shared" si="213"/>
        <v>201500</v>
      </c>
    </row>
    <row r="2019" ht="15">
      <c r="CL2019" s="1">
        <f t="shared" si="213"/>
        <v>201600</v>
      </c>
    </row>
    <row r="2020" ht="15">
      <c r="CL2020" s="1">
        <f t="shared" si="213"/>
        <v>201700</v>
      </c>
    </row>
    <row r="2021" ht="15">
      <c r="CL2021" s="1">
        <f t="shared" si="213"/>
        <v>201800</v>
      </c>
    </row>
    <row r="2022" ht="15">
      <c r="CL2022" s="1">
        <f t="shared" si="213"/>
        <v>201900</v>
      </c>
    </row>
    <row r="2023" ht="15">
      <c r="CL2023" s="1">
        <f t="shared" si="213"/>
        <v>202000</v>
      </c>
    </row>
    <row r="2024" ht="15">
      <c r="CL2024" s="1">
        <f t="shared" si="213"/>
        <v>202100</v>
      </c>
    </row>
    <row r="2025" ht="15">
      <c r="CL2025" s="1">
        <f t="shared" si="213"/>
        <v>202200</v>
      </c>
    </row>
    <row r="2026" ht="15">
      <c r="CL2026" s="1">
        <f t="shared" si="213"/>
        <v>202300</v>
      </c>
    </row>
    <row r="2027" ht="15">
      <c r="CL2027" s="1">
        <f t="shared" si="213"/>
        <v>202400</v>
      </c>
    </row>
    <row r="2028" ht="15">
      <c r="CL2028" s="1">
        <f t="shared" si="213"/>
        <v>202500</v>
      </c>
    </row>
    <row r="2029" ht="15">
      <c r="CL2029" s="1">
        <f t="shared" si="213"/>
        <v>202600</v>
      </c>
    </row>
    <row r="2030" ht="15">
      <c r="CL2030" s="1">
        <f t="shared" si="213"/>
        <v>202700</v>
      </c>
    </row>
    <row r="2031" ht="15">
      <c r="CL2031" s="1">
        <f t="shared" si="213"/>
        <v>202800</v>
      </c>
    </row>
    <row r="2032" ht="15">
      <c r="CL2032" s="1">
        <f t="shared" si="213"/>
        <v>202900</v>
      </c>
    </row>
    <row r="2033" ht="15">
      <c r="CL2033" s="1">
        <f t="shared" si="213"/>
        <v>203000</v>
      </c>
    </row>
    <row r="2034" ht="15">
      <c r="CL2034" s="1">
        <f t="shared" si="213"/>
        <v>203100</v>
      </c>
    </row>
    <row r="2035" ht="15">
      <c r="CL2035" s="1">
        <f t="shared" si="213"/>
        <v>203200</v>
      </c>
    </row>
    <row r="2036" ht="15">
      <c r="CL2036" s="1">
        <f t="shared" si="213"/>
        <v>203300</v>
      </c>
    </row>
    <row r="2037" ht="15">
      <c r="CL2037" s="1">
        <f t="shared" si="213"/>
        <v>203400</v>
      </c>
    </row>
    <row r="2038" ht="15">
      <c r="CL2038" s="1">
        <f t="shared" si="213"/>
        <v>203500</v>
      </c>
    </row>
    <row r="2039" ht="15">
      <c r="CL2039" s="1">
        <f t="shared" si="213"/>
        <v>203600</v>
      </c>
    </row>
    <row r="2040" ht="15">
      <c r="CL2040" s="1">
        <f t="shared" si="213"/>
        <v>203700</v>
      </c>
    </row>
    <row r="2041" ht="15">
      <c r="CL2041" s="1">
        <f t="shared" si="213"/>
        <v>203800</v>
      </c>
    </row>
    <row r="2042" ht="15">
      <c r="CL2042" s="1">
        <f t="shared" si="213"/>
        <v>203900</v>
      </c>
    </row>
    <row r="2043" ht="15">
      <c r="CL2043" s="1">
        <f t="shared" si="213"/>
        <v>204000</v>
      </c>
    </row>
    <row r="2044" ht="15">
      <c r="CL2044" s="1">
        <f t="shared" si="213"/>
        <v>204100</v>
      </c>
    </row>
    <row r="2045" ht="15">
      <c r="CL2045" s="1">
        <f t="shared" si="213"/>
        <v>204200</v>
      </c>
    </row>
    <row r="2046" ht="15">
      <c r="CL2046" s="1">
        <f t="shared" si="213"/>
        <v>204300</v>
      </c>
    </row>
    <row r="2047" ht="15">
      <c r="CL2047" s="1">
        <f t="shared" si="213"/>
        <v>204400</v>
      </c>
    </row>
    <row r="2048" ht="15">
      <c r="CL2048" s="1">
        <f t="shared" si="213"/>
        <v>204500</v>
      </c>
    </row>
    <row r="2049" ht="15">
      <c r="CL2049" s="1">
        <f t="shared" si="213"/>
        <v>204600</v>
      </c>
    </row>
    <row r="2050" ht="15">
      <c r="CL2050" s="1">
        <f t="shared" si="213"/>
        <v>204700</v>
      </c>
    </row>
    <row r="2051" ht="15">
      <c r="CL2051" s="1">
        <f t="shared" si="213"/>
        <v>204800</v>
      </c>
    </row>
    <row r="2052" ht="15">
      <c r="CL2052" s="1">
        <f t="shared" si="213"/>
        <v>204900</v>
      </c>
    </row>
    <row r="2053" ht="15">
      <c r="CL2053" s="1">
        <f aca="true" t="shared" si="214" ref="CL2053:CL2116">CL2052+100</f>
        <v>205000</v>
      </c>
    </row>
    <row r="2054" ht="15">
      <c r="CL2054" s="1">
        <f t="shared" si="214"/>
        <v>205100</v>
      </c>
    </row>
    <row r="2055" ht="15">
      <c r="CL2055" s="1">
        <f t="shared" si="214"/>
        <v>205200</v>
      </c>
    </row>
    <row r="2056" ht="15">
      <c r="CL2056" s="1">
        <f t="shared" si="214"/>
        <v>205300</v>
      </c>
    </row>
    <row r="2057" ht="15">
      <c r="CL2057" s="1">
        <f t="shared" si="214"/>
        <v>205400</v>
      </c>
    </row>
    <row r="2058" ht="15">
      <c r="CL2058" s="1">
        <f t="shared" si="214"/>
        <v>205500</v>
      </c>
    </row>
    <row r="2059" ht="15">
      <c r="CL2059" s="1">
        <f t="shared" si="214"/>
        <v>205600</v>
      </c>
    </row>
    <row r="2060" ht="15">
      <c r="CL2060" s="1">
        <f t="shared" si="214"/>
        <v>205700</v>
      </c>
    </row>
    <row r="2061" ht="15">
      <c r="CL2061" s="1">
        <f t="shared" si="214"/>
        <v>205800</v>
      </c>
    </row>
    <row r="2062" ht="15">
      <c r="CL2062" s="1">
        <f t="shared" si="214"/>
        <v>205900</v>
      </c>
    </row>
    <row r="2063" ht="15">
      <c r="CL2063" s="1">
        <f t="shared" si="214"/>
        <v>206000</v>
      </c>
    </row>
    <row r="2064" ht="15">
      <c r="CL2064" s="1">
        <f t="shared" si="214"/>
        <v>206100</v>
      </c>
    </row>
    <row r="2065" ht="15">
      <c r="CL2065" s="1">
        <f t="shared" si="214"/>
        <v>206200</v>
      </c>
    </row>
    <row r="2066" ht="15">
      <c r="CL2066" s="1">
        <f t="shared" si="214"/>
        <v>206300</v>
      </c>
    </row>
    <row r="2067" ht="15">
      <c r="CL2067" s="1">
        <f t="shared" si="214"/>
        <v>206400</v>
      </c>
    </row>
    <row r="2068" ht="15">
      <c r="CL2068" s="1">
        <f t="shared" si="214"/>
        <v>206500</v>
      </c>
    </row>
    <row r="2069" ht="15">
      <c r="CL2069" s="1">
        <f t="shared" si="214"/>
        <v>206600</v>
      </c>
    </row>
    <row r="2070" ht="15">
      <c r="CL2070" s="1">
        <f t="shared" si="214"/>
        <v>206700</v>
      </c>
    </row>
    <row r="2071" ht="15">
      <c r="CL2071" s="1">
        <f t="shared" si="214"/>
        <v>206800</v>
      </c>
    </row>
    <row r="2072" ht="15">
      <c r="CL2072" s="1">
        <f t="shared" si="214"/>
        <v>206900</v>
      </c>
    </row>
    <row r="2073" ht="15">
      <c r="CL2073" s="1">
        <f t="shared" si="214"/>
        <v>207000</v>
      </c>
    </row>
    <row r="2074" ht="15">
      <c r="CL2074" s="1">
        <f t="shared" si="214"/>
        <v>207100</v>
      </c>
    </row>
    <row r="2075" ht="15">
      <c r="CL2075" s="1">
        <f t="shared" si="214"/>
        <v>207200</v>
      </c>
    </row>
    <row r="2076" ht="15">
      <c r="CL2076" s="1">
        <f t="shared" si="214"/>
        <v>207300</v>
      </c>
    </row>
    <row r="2077" ht="15">
      <c r="CL2077" s="1">
        <f t="shared" si="214"/>
        <v>207400</v>
      </c>
    </row>
    <row r="2078" ht="15">
      <c r="CL2078" s="1">
        <f t="shared" si="214"/>
        <v>207500</v>
      </c>
    </row>
    <row r="2079" ht="15">
      <c r="CL2079" s="1">
        <f t="shared" si="214"/>
        <v>207600</v>
      </c>
    </row>
    <row r="2080" ht="15">
      <c r="CL2080" s="1">
        <f t="shared" si="214"/>
        <v>207700</v>
      </c>
    </row>
    <row r="2081" ht="15">
      <c r="CL2081" s="1">
        <f t="shared" si="214"/>
        <v>207800</v>
      </c>
    </row>
    <row r="2082" ht="15">
      <c r="CL2082" s="1">
        <f t="shared" si="214"/>
        <v>207900</v>
      </c>
    </row>
    <row r="2083" ht="15">
      <c r="CL2083" s="1">
        <f t="shared" si="214"/>
        <v>208000</v>
      </c>
    </row>
    <row r="2084" ht="15">
      <c r="CL2084" s="1">
        <f t="shared" si="214"/>
        <v>208100</v>
      </c>
    </row>
    <row r="2085" ht="15">
      <c r="CL2085" s="1">
        <f t="shared" si="214"/>
        <v>208200</v>
      </c>
    </row>
    <row r="2086" ht="15">
      <c r="CL2086" s="1">
        <f t="shared" si="214"/>
        <v>208300</v>
      </c>
    </row>
    <row r="2087" ht="15">
      <c r="CL2087" s="1">
        <f t="shared" si="214"/>
        <v>208400</v>
      </c>
    </row>
    <row r="2088" ht="15">
      <c r="CL2088" s="1">
        <f t="shared" si="214"/>
        <v>208500</v>
      </c>
    </row>
    <row r="2089" ht="15">
      <c r="CL2089" s="1">
        <f t="shared" si="214"/>
        <v>208600</v>
      </c>
    </row>
    <row r="2090" ht="15">
      <c r="CL2090" s="1">
        <f t="shared" si="214"/>
        <v>208700</v>
      </c>
    </row>
    <row r="2091" ht="15">
      <c r="CL2091" s="1">
        <f t="shared" si="214"/>
        <v>208800</v>
      </c>
    </row>
    <row r="2092" ht="15">
      <c r="CL2092" s="1">
        <f t="shared" si="214"/>
        <v>208900</v>
      </c>
    </row>
    <row r="2093" ht="15">
      <c r="CL2093" s="1">
        <f t="shared" si="214"/>
        <v>209000</v>
      </c>
    </row>
    <row r="2094" ht="15">
      <c r="CL2094" s="1">
        <f t="shared" si="214"/>
        <v>209100</v>
      </c>
    </row>
    <row r="2095" ht="15">
      <c r="CL2095" s="1">
        <f t="shared" si="214"/>
        <v>209200</v>
      </c>
    </row>
    <row r="2096" ht="15">
      <c r="CL2096" s="1">
        <f t="shared" si="214"/>
        <v>209300</v>
      </c>
    </row>
    <row r="2097" ht="15">
      <c r="CL2097" s="1">
        <f t="shared" si="214"/>
        <v>209400</v>
      </c>
    </row>
    <row r="2098" ht="15">
      <c r="CL2098" s="1">
        <f t="shared" si="214"/>
        <v>209500</v>
      </c>
    </row>
    <row r="2099" ht="15">
      <c r="CL2099" s="1">
        <f t="shared" si="214"/>
        <v>209600</v>
      </c>
    </row>
    <row r="2100" ht="15">
      <c r="CL2100" s="1">
        <f t="shared" si="214"/>
        <v>209700</v>
      </c>
    </row>
    <row r="2101" ht="15">
      <c r="CL2101" s="1">
        <f t="shared" si="214"/>
        <v>209800</v>
      </c>
    </row>
    <row r="2102" ht="15">
      <c r="CL2102" s="1">
        <f t="shared" si="214"/>
        <v>209900</v>
      </c>
    </row>
    <row r="2103" ht="15">
      <c r="CL2103" s="1">
        <f t="shared" si="214"/>
        <v>210000</v>
      </c>
    </row>
    <row r="2104" ht="15">
      <c r="CL2104" s="1">
        <f t="shared" si="214"/>
        <v>210100</v>
      </c>
    </row>
    <row r="2105" ht="15">
      <c r="CL2105" s="1">
        <f t="shared" si="214"/>
        <v>210200</v>
      </c>
    </row>
    <row r="2106" ht="15">
      <c r="CL2106" s="1">
        <f t="shared" si="214"/>
        <v>210300</v>
      </c>
    </row>
    <row r="2107" ht="15">
      <c r="CL2107" s="1">
        <f t="shared" si="214"/>
        <v>210400</v>
      </c>
    </row>
    <row r="2108" ht="15">
      <c r="CL2108" s="1">
        <f t="shared" si="214"/>
        <v>210500</v>
      </c>
    </row>
    <row r="2109" ht="15">
      <c r="CL2109" s="1">
        <f t="shared" si="214"/>
        <v>210600</v>
      </c>
    </row>
    <row r="2110" ht="15">
      <c r="CL2110" s="1">
        <f t="shared" si="214"/>
        <v>210700</v>
      </c>
    </row>
    <row r="2111" ht="15">
      <c r="CL2111" s="1">
        <f t="shared" si="214"/>
        <v>210800</v>
      </c>
    </row>
    <row r="2112" ht="15">
      <c r="CL2112" s="1">
        <f t="shared" si="214"/>
        <v>210900</v>
      </c>
    </row>
    <row r="2113" ht="15">
      <c r="CL2113" s="1">
        <f t="shared" si="214"/>
        <v>211000</v>
      </c>
    </row>
    <row r="2114" ht="15">
      <c r="CL2114" s="1">
        <f t="shared" si="214"/>
        <v>211100</v>
      </c>
    </row>
    <row r="2115" ht="15">
      <c r="CL2115" s="1">
        <f t="shared" si="214"/>
        <v>211200</v>
      </c>
    </row>
    <row r="2116" ht="15">
      <c r="CL2116" s="1">
        <f t="shared" si="214"/>
        <v>211300</v>
      </c>
    </row>
    <row r="2117" ht="15">
      <c r="CL2117" s="1">
        <f aca="true" t="shared" si="215" ref="CL2117:CL2180">CL2116+100</f>
        <v>211400</v>
      </c>
    </row>
    <row r="2118" ht="15">
      <c r="CL2118" s="1">
        <f t="shared" si="215"/>
        <v>211500</v>
      </c>
    </row>
    <row r="2119" ht="15">
      <c r="CL2119" s="1">
        <f t="shared" si="215"/>
        <v>211600</v>
      </c>
    </row>
    <row r="2120" ht="15">
      <c r="CL2120" s="1">
        <f t="shared" si="215"/>
        <v>211700</v>
      </c>
    </row>
    <row r="2121" ht="15">
      <c r="CL2121" s="1">
        <f t="shared" si="215"/>
        <v>211800</v>
      </c>
    </row>
    <row r="2122" ht="15">
      <c r="CL2122" s="1">
        <f t="shared" si="215"/>
        <v>211900</v>
      </c>
    </row>
    <row r="2123" ht="15">
      <c r="CL2123" s="1">
        <f t="shared" si="215"/>
        <v>212000</v>
      </c>
    </row>
    <row r="2124" ht="15">
      <c r="CL2124" s="1">
        <f t="shared" si="215"/>
        <v>212100</v>
      </c>
    </row>
    <row r="2125" ht="15">
      <c r="CL2125" s="1">
        <f t="shared" si="215"/>
        <v>212200</v>
      </c>
    </row>
    <row r="2126" ht="15">
      <c r="CL2126" s="1">
        <f t="shared" si="215"/>
        <v>212300</v>
      </c>
    </row>
    <row r="2127" ht="15">
      <c r="CL2127" s="1">
        <f t="shared" si="215"/>
        <v>212400</v>
      </c>
    </row>
    <row r="2128" ht="15">
      <c r="CL2128" s="1">
        <f t="shared" si="215"/>
        <v>212500</v>
      </c>
    </row>
    <row r="2129" ht="15">
      <c r="CL2129" s="1">
        <f t="shared" si="215"/>
        <v>212600</v>
      </c>
    </row>
    <row r="2130" ht="15">
      <c r="CL2130" s="1">
        <f t="shared" si="215"/>
        <v>212700</v>
      </c>
    </row>
    <row r="2131" ht="15">
      <c r="CL2131" s="1">
        <f t="shared" si="215"/>
        <v>212800</v>
      </c>
    </row>
    <row r="2132" ht="15">
      <c r="CL2132" s="1">
        <f t="shared" si="215"/>
        <v>212900</v>
      </c>
    </row>
    <row r="2133" ht="15">
      <c r="CL2133" s="1">
        <f t="shared" si="215"/>
        <v>213000</v>
      </c>
    </row>
    <row r="2134" ht="15">
      <c r="CL2134" s="1">
        <f t="shared" si="215"/>
        <v>213100</v>
      </c>
    </row>
    <row r="2135" ht="15">
      <c r="CL2135" s="1">
        <f t="shared" si="215"/>
        <v>213200</v>
      </c>
    </row>
    <row r="2136" ht="15">
      <c r="CL2136" s="1">
        <f t="shared" si="215"/>
        <v>213300</v>
      </c>
    </row>
    <row r="2137" ht="15">
      <c r="CL2137" s="1">
        <f t="shared" si="215"/>
        <v>213400</v>
      </c>
    </row>
    <row r="2138" ht="15">
      <c r="CL2138" s="1">
        <f t="shared" si="215"/>
        <v>213500</v>
      </c>
    </row>
    <row r="2139" ht="15">
      <c r="CL2139" s="1">
        <f t="shared" si="215"/>
        <v>213600</v>
      </c>
    </row>
    <row r="2140" ht="15">
      <c r="CL2140" s="1">
        <f t="shared" si="215"/>
        <v>213700</v>
      </c>
    </row>
    <row r="2141" ht="15">
      <c r="CL2141" s="1">
        <f t="shared" si="215"/>
        <v>213800</v>
      </c>
    </row>
    <row r="2142" ht="15">
      <c r="CL2142" s="1">
        <f t="shared" si="215"/>
        <v>213900</v>
      </c>
    </row>
    <row r="2143" ht="15">
      <c r="CL2143" s="1">
        <f t="shared" si="215"/>
        <v>214000</v>
      </c>
    </row>
    <row r="2144" ht="15">
      <c r="CL2144" s="1">
        <f t="shared" si="215"/>
        <v>214100</v>
      </c>
    </row>
    <row r="2145" ht="15">
      <c r="CL2145" s="1">
        <f t="shared" si="215"/>
        <v>214200</v>
      </c>
    </row>
    <row r="2146" ht="15">
      <c r="CL2146" s="1">
        <f t="shared" si="215"/>
        <v>214300</v>
      </c>
    </row>
    <row r="2147" ht="15">
      <c r="CL2147" s="1">
        <f t="shared" si="215"/>
        <v>214400</v>
      </c>
    </row>
    <row r="2148" ht="15">
      <c r="CL2148" s="1">
        <f t="shared" si="215"/>
        <v>214500</v>
      </c>
    </row>
    <row r="2149" ht="15">
      <c r="CL2149" s="1">
        <f t="shared" si="215"/>
        <v>214600</v>
      </c>
    </row>
    <row r="2150" ht="15">
      <c r="CL2150" s="1">
        <f t="shared" si="215"/>
        <v>214700</v>
      </c>
    </row>
    <row r="2151" ht="15">
      <c r="CL2151" s="1">
        <f t="shared" si="215"/>
        <v>214800</v>
      </c>
    </row>
    <row r="2152" ht="15">
      <c r="CL2152" s="1">
        <f t="shared" si="215"/>
        <v>214900</v>
      </c>
    </row>
    <row r="2153" ht="15">
      <c r="CL2153" s="1">
        <f t="shared" si="215"/>
        <v>215000</v>
      </c>
    </row>
    <row r="2154" ht="15">
      <c r="CL2154" s="1">
        <f t="shared" si="215"/>
        <v>215100</v>
      </c>
    </row>
    <row r="2155" ht="15">
      <c r="CL2155" s="1">
        <f t="shared" si="215"/>
        <v>215200</v>
      </c>
    </row>
    <row r="2156" ht="15">
      <c r="CL2156" s="1">
        <f t="shared" si="215"/>
        <v>215300</v>
      </c>
    </row>
    <row r="2157" ht="15">
      <c r="CL2157" s="1">
        <f t="shared" si="215"/>
        <v>215400</v>
      </c>
    </row>
    <row r="2158" ht="15">
      <c r="CL2158" s="1">
        <f t="shared" si="215"/>
        <v>215500</v>
      </c>
    </row>
    <row r="2159" ht="15">
      <c r="CL2159" s="1">
        <f t="shared" si="215"/>
        <v>215600</v>
      </c>
    </row>
    <row r="2160" ht="15">
      <c r="CL2160" s="1">
        <f t="shared" si="215"/>
        <v>215700</v>
      </c>
    </row>
    <row r="2161" ht="15">
      <c r="CL2161" s="1">
        <f t="shared" si="215"/>
        <v>215800</v>
      </c>
    </row>
    <row r="2162" ht="15">
      <c r="CL2162" s="1">
        <f t="shared" si="215"/>
        <v>215900</v>
      </c>
    </row>
    <row r="2163" ht="15">
      <c r="CL2163" s="1">
        <f t="shared" si="215"/>
        <v>216000</v>
      </c>
    </row>
    <row r="2164" ht="15">
      <c r="CL2164" s="1">
        <f t="shared" si="215"/>
        <v>216100</v>
      </c>
    </row>
    <row r="2165" ht="15">
      <c r="CL2165" s="1">
        <f t="shared" si="215"/>
        <v>216200</v>
      </c>
    </row>
    <row r="2166" ht="15">
      <c r="CL2166" s="1">
        <f t="shared" si="215"/>
        <v>216300</v>
      </c>
    </row>
    <row r="2167" ht="15">
      <c r="CL2167" s="1">
        <f t="shared" si="215"/>
        <v>216400</v>
      </c>
    </row>
    <row r="2168" ht="15">
      <c r="CL2168" s="1">
        <f t="shared" si="215"/>
        <v>216500</v>
      </c>
    </row>
    <row r="2169" ht="15">
      <c r="CL2169" s="1">
        <f t="shared" si="215"/>
        <v>216600</v>
      </c>
    </row>
    <row r="2170" ht="15">
      <c r="CL2170" s="1">
        <f t="shared" si="215"/>
        <v>216700</v>
      </c>
    </row>
    <row r="2171" ht="15">
      <c r="CL2171" s="1">
        <f t="shared" si="215"/>
        <v>216800</v>
      </c>
    </row>
    <row r="2172" ht="15">
      <c r="CL2172" s="1">
        <f t="shared" si="215"/>
        <v>216900</v>
      </c>
    </row>
    <row r="2173" ht="15">
      <c r="CL2173" s="1">
        <f t="shared" si="215"/>
        <v>217000</v>
      </c>
    </row>
    <row r="2174" ht="15">
      <c r="CL2174" s="1">
        <f t="shared" si="215"/>
        <v>217100</v>
      </c>
    </row>
    <row r="2175" ht="15">
      <c r="CL2175" s="1">
        <f t="shared" si="215"/>
        <v>217200</v>
      </c>
    </row>
    <row r="2176" ht="15">
      <c r="CL2176" s="1">
        <f t="shared" si="215"/>
        <v>217300</v>
      </c>
    </row>
    <row r="2177" ht="15">
      <c r="CL2177" s="1">
        <f t="shared" si="215"/>
        <v>217400</v>
      </c>
    </row>
    <row r="2178" ht="15">
      <c r="CL2178" s="1">
        <f t="shared" si="215"/>
        <v>217500</v>
      </c>
    </row>
    <row r="2179" ht="15">
      <c r="CL2179" s="1">
        <f t="shared" si="215"/>
        <v>217600</v>
      </c>
    </row>
    <row r="2180" ht="15">
      <c r="CL2180" s="1">
        <f t="shared" si="215"/>
        <v>217700</v>
      </c>
    </row>
    <row r="2181" ht="15">
      <c r="CL2181" s="1">
        <f aca="true" t="shared" si="216" ref="CL2181:CL2244">CL2180+100</f>
        <v>217800</v>
      </c>
    </row>
    <row r="2182" ht="15">
      <c r="CL2182" s="1">
        <f t="shared" si="216"/>
        <v>217900</v>
      </c>
    </row>
    <row r="2183" ht="15">
      <c r="CL2183" s="1">
        <f t="shared" si="216"/>
        <v>218000</v>
      </c>
    </row>
    <row r="2184" ht="15">
      <c r="CL2184" s="1">
        <f t="shared" si="216"/>
        <v>218100</v>
      </c>
    </row>
    <row r="2185" ht="15">
      <c r="CL2185" s="1">
        <f t="shared" si="216"/>
        <v>218200</v>
      </c>
    </row>
    <row r="2186" ht="15">
      <c r="CL2186" s="1">
        <f t="shared" si="216"/>
        <v>218300</v>
      </c>
    </row>
    <row r="2187" ht="15">
      <c r="CL2187" s="1">
        <f t="shared" si="216"/>
        <v>218400</v>
      </c>
    </row>
    <row r="2188" ht="15">
      <c r="CL2188" s="1">
        <f t="shared" si="216"/>
        <v>218500</v>
      </c>
    </row>
    <row r="2189" ht="15">
      <c r="CL2189" s="1">
        <f t="shared" si="216"/>
        <v>218600</v>
      </c>
    </row>
    <row r="2190" ht="15">
      <c r="CL2190" s="1">
        <f t="shared" si="216"/>
        <v>218700</v>
      </c>
    </row>
    <row r="2191" ht="15">
      <c r="CL2191" s="1">
        <f t="shared" si="216"/>
        <v>218800</v>
      </c>
    </row>
    <row r="2192" ht="15">
      <c r="CL2192" s="1">
        <f t="shared" si="216"/>
        <v>218900</v>
      </c>
    </row>
    <row r="2193" ht="15">
      <c r="CL2193" s="1">
        <f t="shared" si="216"/>
        <v>219000</v>
      </c>
    </row>
    <row r="2194" ht="15">
      <c r="CL2194" s="1">
        <f t="shared" si="216"/>
        <v>219100</v>
      </c>
    </row>
    <row r="2195" ht="15">
      <c r="CL2195" s="1">
        <f t="shared" si="216"/>
        <v>219200</v>
      </c>
    </row>
    <row r="2196" ht="15">
      <c r="CL2196" s="1">
        <f t="shared" si="216"/>
        <v>219300</v>
      </c>
    </row>
    <row r="2197" ht="15">
      <c r="CL2197" s="1">
        <f t="shared" si="216"/>
        <v>219400</v>
      </c>
    </row>
    <row r="2198" ht="15">
      <c r="CL2198" s="1">
        <f t="shared" si="216"/>
        <v>219500</v>
      </c>
    </row>
    <row r="2199" ht="15">
      <c r="CL2199" s="1">
        <f t="shared" si="216"/>
        <v>219600</v>
      </c>
    </row>
    <row r="2200" ht="15">
      <c r="CL2200" s="1">
        <f t="shared" si="216"/>
        <v>219700</v>
      </c>
    </row>
    <row r="2201" ht="15">
      <c r="CL2201" s="1">
        <f t="shared" si="216"/>
        <v>219800</v>
      </c>
    </row>
    <row r="2202" ht="15">
      <c r="CL2202" s="1">
        <f t="shared" si="216"/>
        <v>219900</v>
      </c>
    </row>
    <row r="2203" ht="15">
      <c r="CL2203" s="1">
        <f t="shared" si="216"/>
        <v>220000</v>
      </c>
    </row>
    <row r="2204" ht="15">
      <c r="CL2204" s="1">
        <f t="shared" si="216"/>
        <v>220100</v>
      </c>
    </row>
    <row r="2205" ht="15">
      <c r="CL2205" s="1">
        <f t="shared" si="216"/>
        <v>220200</v>
      </c>
    </row>
    <row r="2206" ht="15">
      <c r="CL2206" s="1">
        <f t="shared" si="216"/>
        <v>220300</v>
      </c>
    </row>
    <row r="2207" ht="15">
      <c r="CL2207" s="1">
        <f t="shared" si="216"/>
        <v>220400</v>
      </c>
    </row>
    <row r="2208" ht="15">
      <c r="CL2208" s="1">
        <f t="shared" si="216"/>
        <v>220500</v>
      </c>
    </row>
    <row r="2209" ht="15">
      <c r="CL2209" s="1">
        <f t="shared" si="216"/>
        <v>220600</v>
      </c>
    </row>
    <row r="2210" ht="15">
      <c r="CL2210" s="1">
        <f t="shared" si="216"/>
        <v>220700</v>
      </c>
    </row>
    <row r="2211" ht="15">
      <c r="CL2211" s="1">
        <f t="shared" si="216"/>
        <v>220800</v>
      </c>
    </row>
    <row r="2212" ht="15">
      <c r="CL2212" s="1">
        <f t="shared" si="216"/>
        <v>220900</v>
      </c>
    </row>
    <row r="2213" ht="15">
      <c r="CL2213" s="1">
        <f t="shared" si="216"/>
        <v>221000</v>
      </c>
    </row>
    <row r="2214" ht="15">
      <c r="CL2214" s="1">
        <f t="shared" si="216"/>
        <v>221100</v>
      </c>
    </row>
    <row r="2215" ht="15">
      <c r="CL2215" s="1">
        <f t="shared" si="216"/>
        <v>221200</v>
      </c>
    </row>
    <row r="2216" ht="15">
      <c r="CL2216" s="1">
        <f t="shared" si="216"/>
        <v>221300</v>
      </c>
    </row>
    <row r="2217" ht="15">
      <c r="CL2217" s="1">
        <f t="shared" si="216"/>
        <v>221400</v>
      </c>
    </row>
    <row r="2218" ht="15">
      <c r="CL2218" s="1">
        <f t="shared" si="216"/>
        <v>221500</v>
      </c>
    </row>
    <row r="2219" ht="15">
      <c r="CL2219" s="1">
        <f t="shared" si="216"/>
        <v>221600</v>
      </c>
    </row>
    <row r="2220" ht="15">
      <c r="CL2220" s="1">
        <f t="shared" si="216"/>
        <v>221700</v>
      </c>
    </row>
    <row r="2221" ht="15">
      <c r="CL2221" s="1">
        <f t="shared" si="216"/>
        <v>221800</v>
      </c>
    </row>
    <row r="2222" ht="15">
      <c r="CL2222" s="1">
        <f t="shared" si="216"/>
        <v>221900</v>
      </c>
    </row>
    <row r="2223" ht="15">
      <c r="CL2223" s="1">
        <f t="shared" si="216"/>
        <v>222000</v>
      </c>
    </row>
    <row r="2224" ht="15">
      <c r="CL2224" s="1">
        <f t="shared" si="216"/>
        <v>222100</v>
      </c>
    </row>
    <row r="2225" ht="15">
      <c r="CL2225" s="1">
        <f t="shared" si="216"/>
        <v>222200</v>
      </c>
    </row>
    <row r="2226" ht="15">
      <c r="CL2226" s="1">
        <f t="shared" si="216"/>
        <v>222300</v>
      </c>
    </row>
    <row r="2227" ht="15">
      <c r="CL2227" s="1">
        <f t="shared" si="216"/>
        <v>222400</v>
      </c>
    </row>
    <row r="2228" ht="15">
      <c r="CL2228" s="1">
        <f t="shared" si="216"/>
        <v>222500</v>
      </c>
    </row>
    <row r="2229" ht="15">
      <c r="CL2229" s="1">
        <f t="shared" si="216"/>
        <v>222600</v>
      </c>
    </row>
    <row r="2230" ht="15">
      <c r="CL2230" s="1">
        <f t="shared" si="216"/>
        <v>222700</v>
      </c>
    </row>
    <row r="2231" ht="15">
      <c r="CL2231" s="1">
        <f t="shared" si="216"/>
        <v>222800</v>
      </c>
    </row>
    <row r="2232" ht="15">
      <c r="CL2232" s="1">
        <f t="shared" si="216"/>
        <v>222900</v>
      </c>
    </row>
    <row r="2233" ht="15">
      <c r="CL2233" s="1">
        <f t="shared" si="216"/>
        <v>223000</v>
      </c>
    </row>
    <row r="2234" ht="15">
      <c r="CL2234" s="1">
        <f t="shared" si="216"/>
        <v>223100</v>
      </c>
    </row>
    <row r="2235" ht="15">
      <c r="CL2235" s="1">
        <f t="shared" si="216"/>
        <v>223200</v>
      </c>
    </row>
    <row r="2236" ht="15">
      <c r="CL2236" s="1">
        <f t="shared" si="216"/>
        <v>223300</v>
      </c>
    </row>
    <row r="2237" ht="15">
      <c r="CL2237" s="1">
        <f t="shared" si="216"/>
        <v>223400</v>
      </c>
    </row>
    <row r="2238" ht="15">
      <c r="CL2238" s="1">
        <f t="shared" si="216"/>
        <v>223500</v>
      </c>
    </row>
    <row r="2239" ht="15">
      <c r="CL2239" s="1">
        <f t="shared" si="216"/>
        <v>223600</v>
      </c>
    </row>
    <row r="2240" ht="15">
      <c r="CL2240" s="1">
        <f t="shared" si="216"/>
        <v>223700</v>
      </c>
    </row>
    <row r="2241" ht="15">
      <c r="CL2241" s="1">
        <f t="shared" si="216"/>
        <v>223800</v>
      </c>
    </row>
    <row r="2242" ht="15">
      <c r="CL2242" s="1">
        <f t="shared" si="216"/>
        <v>223900</v>
      </c>
    </row>
    <row r="2243" ht="15">
      <c r="CL2243" s="1">
        <f t="shared" si="216"/>
        <v>224000</v>
      </c>
    </row>
    <row r="2244" ht="15">
      <c r="CL2244" s="1">
        <f t="shared" si="216"/>
        <v>224100</v>
      </c>
    </row>
    <row r="2245" ht="15">
      <c r="CL2245" s="1">
        <f aca="true" t="shared" si="217" ref="CL2245:CL2308">CL2244+100</f>
        <v>224200</v>
      </c>
    </row>
    <row r="2246" ht="15">
      <c r="CL2246" s="1">
        <f t="shared" si="217"/>
        <v>224300</v>
      </c>
    </row>
    <row r="2247" ht="15">
      <c r="CL2247" s="1">
        <f t="shared" si="217"/>
        <v>224400</v>
      </c>
    </row>
    <row r="2248" ht="15">
      <c r="CL2248" s="1">
        <f t="shared" si="217"/>
        <v>224500</v>
      </c>
    </row>
    <row r="2249" ht="15">
      <c r="CL2249" s="1">
        <f t="shared" si="217"/>
        <v>224600</v>
      </c>
    </row>
    <row r="2250" ht="15">
      <c r="CL2250" s="1">
        <f t="shared" si="217"/>
        <v>224700</v>
      </c>
    </row>
    <row r="2251" ht="15">
      <c r="CL2251" s="1">
        <f t="shared" si="217"/>
        <v>224800</v>
      </c>
    </row>
    <row r="2252" ht="15">
      <c r="CL2252" s="1">
        <f t="shared" si="217"/>
        <v>224900</v>
      </c>
    </row>
    <row r="2253" ht="15">
      <c r="CL2253" s="1">
        <f t="shared" si="217"/>
        <v>225000</v>
      </c>
    </row>
    <row r="2254" ht="15">
      <c r="CL2254" s="1">
        <f t="shared" si="217"/>
        <v>225100</v>
      </c>
    </row>
    <row r="2255" ht="15">
      <c r="CL2255" s="1">
        <f t="shared" si="217"/>
        <v>225200</v>
      </c>
    </row>
    <row r="2256" ht="15">
      <c r="CL2256" s="1">
        <f t="shared" si="217"/>
        <v>225300</v>
      </c>
    </row>
    <row r="2257" ht="15">
      <c r="CL2257" s="1">
        <f t="shared" si="217"/>
        <v>225400</v>
      </c>
    </row>
    <row r="2258" ht="15">
      <c r="CL2258" s="1">
        <f t="shared" si="217"/>
        <v>225500</v>
      </c>
    </row>
    <row r="2259" ht="15">
      <c r="CL2259" s="1">
        <f t="shared" si="217"/>
        <v>225600</v>
      </c>
    </row>
    <row r="2260" ht="15">
      <c r="CL2260" s="1">
        <f t="shared" si="217"/>
        <v>225700</v>
      </c>
    </row>
    <row r="2261" ht="15">
      <c r="CL2261" s="1">
        <f t="shared" si="217"/>
        <v>225800</v>
      </c>
    </row>
    <row r="2262" ht="15">
      <c r="CL2262" s="1">
        <f t="shared" si="217"/>
        <v>225900</v>
      </c>
    </row>
    <row r="2263" ht="15">
      <c r="CL2263" s="1">
        <f t="shared" si="217"/>
        <v>226000</v>
      </c>
    </row>
    <row r="2264" ht="15">
      <c r="CL2264" s="1">
        <f t="shared" si="217"/>
        <v>226100</v>
      </c>
    </row>
    <row r="2265" ht="15">
      <c r="CL2265" s="1">
        <f t="shared" si="217"/>
        <v>226200</v>
      </c>
    </row>
    <row r="2266" ht="15">
      <c r="CL2266" s="1">
        <f t="shared" si="217"/>
        <v>226300</v>
      </c>
    </row>
    <row r="2267" ht="15">
      <c r="CL2267" s="1">
        <f t="shared" si="217"/>
        <v>226400</v>
      </c>
    </row>
    <row r="2268" ht="15">
      <c r="CL2268" s="1">
        <f t="shared" si="217"/>
        <v>226500</v>
      </c>
    </row>
    <row r="2269" ht="15">
      <c r="CL2269" s="1">
        <f t="shared" si="217"/>
        <v>226600</v>
      </c>
    </row>
    <row r="2270" ht="15">
      <c r="CL2270" s="1">
        <f t="shared" si="217"/>
        <v>226700</v>
      </c>
    </row>
    <row r="2271" ht="15">
      <c r="CL2271" s="1">
        <f t="shared" si="217"/>
        <v>226800</v>
      </c>
    </row>
    <row r="2272" ht="15">
      <c r="CL2272" s="1">
        <f t="shared" si="217"/>
        <v>226900</v>
      </c>
    </row>
    <row r="2273" ht="15">
      <c r="CL2273" s="1">
        <f t="shared" si="217"/>
        <v>227000</v>
      </c>
    </row>
    <row r="2274" ht="15">
      <c r="CL2274" s="1">
        <f t="shared" si="217"/>
        <v>227100</v>
      </c>
    </row>
    <row r="2275" ht="15">
      <c r="CL2275" s="1">
        <f t="shared" si="217"/>
        <v>227200</v>
      </c>
    </row>
    <row r="2276" ht="15">
      <c r="CL2276" s="1">
        <f t="shared" si="217"/>
        <v>227300</v>
      </c>
    </row>
    <row r="2277" ht="15">
      <c r="CL2277" s="1">
        <f t="shared" si="217"/>
        <v>227400</v>
      </c>
    </row>
    <row r="2278" ht="15">
      <c r="CL2278" s="1">
        <f t="shared" si="217"/>
        <v>227500</v>
      </c>
    </row>
    <row r="2279" ht="15">
      <c r="CL2279" s="1">
        <f t="shared" si="217"/>
        <v>227600</v>
      </c>
    </row>
    <row r="2280" ht="15">
      <c r="CL2280" s="1">
        <f t="shared" si="217"/>
        <v>227700</v>
      </c>
    </row>
    <row r="2281" ht="15">
      <c r="CL2281" s="1">
        <f t="shared" si="217"/>
        <v>227800</v>
      </c>
    </row>
    <row r="2282" ht="15">
      <c r="CL2282" s="1">
        <f t="shared" si="217"/>
        <v>227900</v>
      </c>
    </row>
    <row r="2283" ht="15">
      <c r="CL2283" s="1">
        <f t="shared" si="217"/>
        <v>228000</v>
      </c>
    </row>
    <row r="2284" ht="15">
      <c r="CL2284" s="1">
        <f t="shared" si="217"/>
        <v>228100</v>
      </c>
    </row>
    <row r="2285" ht="15">
      <c r="CL2285" s="1">
        <f t="shared" si="217"/>
        <v>228200</v>
      </c>
    </row>
    <row r="2286" ht="15">
      <c r="CL2286" s="1">
        <f t="shared" si="217"/>
        <v>228300</v>
      </c>
    </row>
    <row r="2287" ht="15">
      <c r="CL2287" s="1">
        <f t="shared" si="217"/>
        <v>228400</v>
      </c>
    </row>
    <row r="2288" ht="15">
      <c r="CL2288" s="1">
        <f t="shared" si="217"/>
        <v>228500</v>
      </c>
    </row>
    <row r="2289" ht="15">
      <c r="CL2289" s="1">
        <f t="shared" si="217"/>
        <v>228600</v>
      </c>
    </row>
    <row r="2290" ht="15">
      <c r="CL2290" s="1">
        <f t="shared" si="217"/>
        <v>228700</v>
      </c>
    </row>
    <row r="2291" ht="15">
      <c r="CL2291" s="1">
        <f t="shared" si="217"/>
        <v>228800</v>
      </c>
    </row>
    <row r="2292" ht="15">
      <c r="CL2292" s="1">
        <f t="shared" si="217"/>
        <v>228900</v>
      </c>
    </row>
    <row r="2293" ht="15">
      <c r="CL2293" s="1">
        <f t="shared" si="217"/>
        <v>229000</v>
      </c>
    </row>
    <row r="2294" ht="15">
      <c r="CL2294" s="1">
        <f t="shared" si="217"/>
        <v>229100</v>
      </c>
    </row>
    <row r="2295" ht="15">
      <c r="CL2295" s="1">
        <f t="shared" si="217"/>
        <v>229200</v>
      </c>
    </row>
    <row r="2296" ht="15">
      <c r="CL2296" s="1">
        <f t="shared" si="217"/>
        <v>229300</v>
      </c>
    </row>
    <row r="2297" ht="15">
      <c r="CL2297" s="1">
        <f t="shared" si="217"/>
        <v>229400</v>
      </c>
    </row>
    <row r="2298" ht="15">
      <c r="CL2298" s="1">
        <f t="shared" si="217"/>
        <v>229500</v>
      </c>
    </row>
    <row r="2299" ht="15">
      <c r="CL2299" s="1">
        <f t="shared" si="217"/>
        <v>229600</v>
      </c>
    </row>
    <row r="2300" ht="15">
      <c r="CL2300" s="1">
        <f t="shared" si="217"/>
        <v>229700</v>
      </c>
    </row>
    <row r="2301" ht="15">
      <c r="CL2301" s="1">
        <f t="shared" si="217"/>
        <v>229800</v>
      </c>
    </row>
    <row r="2302" ht="15">
      <c r="CL2302" s="1">
        <f t="shared" si="217"/>
        <v>229900</v>
      </c>
    </row>
    <row r="2303" ht="15">
      <c r="CL2303" s="1">
        <f t="shared" si="217"/>
        <v>230000</v>
      </c>
    </row>
    <row r="2304" ht="15">
      <c r="CL2304" s="1">
        <f t="shared" si="217"/>
        <v>230100</v>
      </c>
    </row>
    <row r="2305" ht="15">
      <c r="CL2305" s="1">
        <f t="shared" si="217"/>
        <v>230200</v>
      </c>
    </row>
    <row r="2306" ht="15">
      <c r="CL2306" s="1">
        <f t="shared" si="217"/>
        <v>230300</v>
      </c>
    </row>
    <row r="2307" ht="15">
      <c r="CL2307" s="1">
        <f t="shared" si="217"/>
        <v>230400</v>
      </c>
    </row>
    <row r="2308" ht="15">
      <c r="CL2308" s="1">
        <f t="shared" si="217"/>
        <v>230500</v>
      </c>
    </row>
    <row r="2309" ht="15">
      <c r="CL2309" s="1">
        <f aca="true" t="shared" si="218" ref="CL2309:CL2372">CL2308+100</f>
        <v>230600</v>
      </c>
    </row>
    <row r="2310" ht="15">
      <c r="CL2310" s="1">
        <f t="shared" si="218"/>
        <v>230700</v>
      </c>
    </row>
    <row r="2311" ht="15">
      <c r="CL2311" s="1">
        <f t="shared" si="218"/>
        <v>230800</v>
      </c>
    </row>
    <row r="2312" ht="15">
      <c r="CL2312" s="1">
        <f t="shared" si="218"/>
        <v>230900</v>
      </c>
    </row>
    <row r="2313" ht="15">
      <c r="CL2313" s="1">
        <f t="shared" si="218"/>
        <v>231000</v>
      </c>
    </row>
    <row r="2314" ht="15">
      <c r="CL2314" s="1">
        <f t="shared" si="218"/>
        <v>231100</v>
      </c>
    </row>
    <row r="2315" ht="15">
      <c r="CL2315" s="1">
        <f t="shared" si="218"/>
        <v>231200</v>
      </c>
    </row>
    <row r="2316" ht="15">
      <c r="CL2316" s="1">
        <f t="shared" si="218"/>
        <v>231300</v>
      </c>
    </row>
    <row r="2317" ht="15">
      <c r="CL2317" s="1">
        <f t="shared" si="218"/>
        <v>231400</v>
      </c>
    </row>
    <row r="2318" ht="15">
      <c r="CL2318" s="1">
        <f t="shared" si="218"/>
        <v>231500</v>
      </c>
    </row>
    <row r="2319" ht="15">
      <c r="CL2319" s="1">
        <f t="shared" si="218"/>
        <v>231600</v>
      </c>
    </row>
    <row r="2320" ht="15">
      <c r="CL2320" s="1">
        <f t="shared" si="218"/>
        <v>231700</v>
      </c>
    </row>
    <row r="2321" ht="15">
      <c r="CL2321" s="1">
        <f t="shared" si="218"/>
        <v>231800</v>
      </c>
    </row>
    <row r="2322" ht="15">
      <c r="CL2322" s="1">
        <f t="shared" si="218"/>
        <v>231900</v>
      </c>
    </row>
    <row r="2323" ht="15">
      <c r="CL2323" s="1">
        <f t="shared" si="218"/>
        <v>232000</v>
      </c>
    </row>
    <row r="2324" ht="15">
      <c r="CL2324" s="1">
        <f t="shared" si="218"/>
        <v>232100</v>
      </c>
    </row>
    <row r="2325" ht="15">
      <c r="CL2325" s="1">
        <f t="shared" si="218"/>
        <v>232200</v>
      </c>
    </row>
    <row r="2326" ht="15">
      <c r="CL2326" s="1">
        <f t="shared" si="218"/>
        <v>232300</v>
      </c>
    </row>
    <row r="2327" ht="15">
      <c r="CL2327" s="1">
        <f t="shared" si="218"/>
        <v>232400</v>
      </c>
    </row>
    <row r="2328" ht="15">
      <c r="CL2328" s="1">
        <f t="shared" si="218"/>
        <v>232500</v>
      </c>
    </row>
    <row r="2329" ht="15">
      <c r="CL2329" s="1">
        <f t="shared" si="218"/>
        <v>232600</v>
      </c>
    </row>
    <row r="2330" ht="15">
      <c r="CL2330" s="1">
        <f t="shared" si="218"/>
        <v>232700</v>
      </c>
    </row>
    <row r="2331" ht="15">
      <c r="CL2331" s="1">
        <f t="shared" si="218"/>
        <v>232800</v>
      </c>
    </row>
    <row r="2332" ht="15">
      <c r="CL2332" s="1">
        <f t="shared" si="218"/>
        <v>232900</v>
      </c>
    </row>
    <row r="2333" ht="15">
      <c r="CL2333" s="1">
        <f t="shared" si="218"/>
        <v>233000</v>
      </c>
    </row>
    <row r="2334" ht="15">
      <c r="CL2334" s="1">
        <f t="shared" si="218"/>
        <v>233100</v>
      </c>
    </row>
    <row r="2335" ht="15">
      <c r="CL2335" s="1">
        <f t="shared" si="218"/>
        <v>233200</v>
      </c>
    </row>
    <row r="2336" ht="15">
      <c r="CL2336" s="1">
        <f t="shared" si="218"/>
        <v>233300</v>
      </c>
    </row>
    <row r="2337" ht="15">
      <c r="CL2337" s="1">
        <f t="shared" si="218"/>
        <v>233400</v>
      </c>
    </row>
    <row r="2338" ht="15">
      <c r="CL2338" s="1">
        <f t="shared" si="218"/>
        <v>233500</v>
      </c>
    </row>
    <row r="2339" ht="15">
      <c r="CL2339" s="1">
        <f t="shared" si="218"/>
        <v>233600</v>
      </c>
    </row>
    <row r="2340" ht="15">
      <c r="CL2340" s="1">
        <f t="shared" si="218"/>
        <v>233700</v>
      </c>
    </row>
    <row r="2341" ht="15">
      <c r="CL2341" s="1">
        <f t="shared" si="218"/>
        <v>233800</v>
      </c>
    </row>
    <row r="2342" ht="15">
      <c r="CL2342" s="1">
        <f t="shared" si="218"/>
        <v>233900</v>
      </c>
    </row>
    <row r="2343" ht="15">
      <c r="CL2343" s="1">
        <f t="shared" si="218"/>
        <v>234000</v>
      </c>
    </row>
    <row r="2344" ht="15">
      <c r="CL2344" s="1">
        <f t="shared" si="218"/>
        <v>234100</v>
      </c>
    </row>
    <row r="2345" ht="15">
      <c r="CL2345" s="1">
        <f t="shared" si="218"/>
        <v>234200</v>
      </c>
    </row>
    <row r="2346" ht="15">
      <c r="CL2346" s="1">
        <f t="shared" si="218"/>
        <v>234300</v>
      </c>
    </row>
    <row r="2347" ht="15">
      <c r="CL2347" s="1">
        <f t="shared" si="218"/>
        <v>234400</v>
      </c>
    </row>
    <row r="2348" ht="15">
      <c r="CL2348" s="1">
        <f t="shared" si="218"/>
        <v>234500</v>
      </c>
    </row>
    <row r="2349" ht="15">
      <c r="CL2349" s="1">
        <f t="shared" si="218"/>
        <v>234600</v>
      </c>
    </row>
    <row r="2350" ht="15">
      <c r="CL2350" s="1">
        <f t="shared" si="218"/>
        <v>234700</v>
      </c>
    </row>
    <row r="2351" ht="15">
      <c r="CL2351" s="1">
        <f t="shared" si="218"/>
        <v>234800</v>
      </c>
    </row>
    <row r="2352" ht="15">
      <c r="CL2352" s="1">
        <f t="shared" si="218"/>
        <v>234900</v>
      </c>
    </row>
    <row r="2353" ht="15">
      <c r="CL2353" s="1">
        <f t="shared" si="218"/>
        <v>235000</v>
      </c>
    </row>
    <row r="2354" ht="15">
      <c r="CL2354" s="1">
        <f t="shared" si="218"/>
        <v>235100</v>
      </c>
    </row>
    <row r="2355" ht="15">
      <c r="CL2355" s="1">
        <f t="shared" si="218"/>
        <v>235200</v>
      </c>
    </row>
    <row r="2356" ht="15">
      <c r="CL2356" s="1">
        <f t="shared" si="218"/>
        <v>235300</v>
      </c>
    </row>
    <row r="2357" ht="15">
      <c r="CL2357" s="1">
        <f t="shared" si="218"/>
        <v>235400</v>
      </c>
    </row>
    <row r="2358" ht="15">
      <c r="CL2358" s="1">
        <f t="shared" si="218"/>
        <v>235500</v>
      </c>
    </row>
    <row r="2359" ht="15">
      <c r="CL2359" s="1">
        <f t="shared" si="218"/>
        <v>235600</v>
      </c>
    </row>
    <row r="2360" ht="15">
      <c r="CL2360" s="1">
        <f t="shared" si="218"/>
        <v>235700</v>
      </c>
    </row>
    <row r="2361" ht="15">
      <c r="CL2361" s="1">
        <f t="shared" si="218"/>
        <v>235800</v>
      </c>
    </row>
    <row r="2362" ht="15">
      <c r="CL2362" s="1">
        <f t="shared" si="218"/>
        <v>235900</v>
      </c>
    </row>
    <row r="2363" ht="15">
      <c r="CL2363" s="1">
        <f t="shared" si="218"/>
        <v>236000</v>
      </c>
    </row>
    <row r="2364" ht="15">
      <c r="CL2364" s="1">
        <f t="shared" si="218"/>
        <v>236100</v>
      </c>
    </row>
    <row r="2365" ht="15">
      <c r="CL2365" s="1">
        <f t="shared" si="218"/>
        <v>236200</v>
      </c>
    </row>
    <row r="2366" ht="15">
      <c r="CL2366" s="1">
        <f t="shared" si="218"/>
        <v>236300</v>
      </c>
    </row>
    <row r="2367" ht="15">
      <c r="CL2367" s="1">
        <f t="shared" si="218"/>
        <v>236400</v>
      </c>
    </row>
    <row r="2368" ht="15">
      <c r="CL2368" s="1">
        <f t="shared" si="218"/>
        <v>236500</v>
      </c>
    </row>
    <row r="2369" ht="15">
      <c r="CL2369" s="1">
        <f t="shared" si="218"/>
        <v>236600</v>
      </c>
    </row>
    <row r="2370" ht="15">
      <c r="CL2370" s="1">
        <f t="shared" si="218"/>
        <v>236700</v>
      </c>
    </row>
    <row r="2371" ht="15">
      <c r="CL2371" s="1">
        <f t="shared" si="218"/>
        <v>236800</v>
      </c>
    </row>
    <row r="2372" ht="15">
      <c r="CL2372" s="1">
        <f t="shared" si="218"/>
        <v>236900</v>
      </c>
    </row>
    <row r="2373" ht="15">
      <c r="CL2373" s="1">
        <f aca="true" t="shared" si="219" ref="CL2373:CL2436">CL2372+100</f>
        <v>237000</v>
      </c>
    </row>
    <row r="2374" ht="15">
      <c r="CL2374" s="1">
        <f t="shared" si="219"/>
        <v>237100</v>
      </c>
    </row>
    <row r="2375" ht="15">
      <c r="CL2375" s="1">
        <f t="shared" si="219"/>
        <v>237200</v>
      </c>
    </row>
    <row r="2376" ht="15">
      <c r="CL2376" s="1">
        <f t="shared" si="219"/>
        <v>237300</v>
      </c>
    </row>
    <row r="2377" ht="15">
      <c r="CL2377" s="1">
        <f t="shared" si="219"/>
        <v>237400</v>
      </c>
    </row>
    <row r="2378" ht="15">
      <c r="CL2378" s="1">
        <f t="shared" si="219"/>
        <v>237500</v>
      </c>
    </row>
    <row r="2379" ht="15">
      <c r="CL2379" s="1">
        <f t="shared" si="219"/>
        <v>237600</v>
      </c>
    </row>
    <row r="2380" ht="15">
      <c r="CL2380" s="1">
        <f t="shared" si="219"/>
        <v>237700</v>
      </c>
    </row>
    <row r="2381" ht="15">
      <c r="CL2381" s="1">
        <f t="shared" si="219"/>
        <v>237800</v>
      </c>
    </row>
    <row r="2382" ht="15">
      <c r="CL2382" s="1">
        <f t="shared" si="219"/>
        <v>237900</v>
      </c>
    </row>
    <row r="2383" ht="15">
      <c r="CL2383" s="1">
        <f t="shared" si="219"/>
        <v>238000</v>
      </c>
    </row>
    <row r="2384" ht="15">
      <c r="CL2384" s="1">
        <f t="shared" si="219"/>
        <v>238100</v>
      </c>
    </row>
    <row r="2385" ht="15">
      <c r="CL2385" s="1">
        <f t="shared" si="219"/>
        <v>238200</v>
      </c>
    </row>
    <row r="2386" ht="15">
      <c r="CL2386" s="1">
        <f t="shared" si="219"/>
        <v>238300</v>
      </c>
    </row>
    <row r="2387" ht="15">
      <c r="CL2387" s="1">
        <f t="shared" si="219"/>
        <v>238400</v>
      </c>
    </row>
    <row r="2388" ht="15">
      <c r="CL2388" s="1">
        <f t="shared" si="219"/>
        <v>238500</v>
      </c>
    </row>
    <row r="2389" ht="15">
      <c r="CL2389" s="1">
        <f t="shared" si="219"/>
        <v>238600</v>
      </c>
    </row>
    <row r="2390" ht="15">
      <c r="CL2390" s="1">
        <f t="shared" si="219"/>
        <v>238700</v>
      </c>
    </row>
    <row r="2391" ht="15">
      <c r="CL2391" s="1">
        <f t="shared" si="219"/>
        <v>238800</v>
      </c>
    </row>
    <row r="2392" ht="15">
      <c r="CL2392" s="1">
        <f t="shared" si="219"/>
        <v>238900</v>
      </c>
    </row>
    <row r="2393" ht="15">
      <c r="CL2393" s="1">
        <f t="shared" si="219"/>
        <v>239000</v>
      </c>
    </row>
    <row r="2394" ht="15">
      <c r="CL2394" s="1">
        <f t="shared" si="219"/>
        <v>239100</v>
      </c>
    </row>
    <row r="2395" ht="15">
      <c r="CL2395" s="1">
        <f t="shared" si="219"/>
        <v>239200</v>
      </c>
    </row>
    <row r="2396" ht="15">
      <c r="CL2396" s="1">
        <f t="shared" si="219"/>
        <v>239300</v>
      </c>
    </row>
    <row r="2397" ht="15">
      <c r="CL2397" s="1">
        <f t="shared" si="219"/>
        <v>239400</v>
      </c>
    </row>
    <row r="2398" ht="15">
      <c r="CL2398" s="1">
        <f t="shared" si="219"/>
        <v>239500</v>
      </c>
    </row>
    <row r="2399" ht="15">
      <c r="CL2399" s="1">
        <f t="shared" si="219"/>
        <v>239600</v>
      </c>
    </row>
    <row r="2400" ht="15">
      <c r="CL2400" s="1">
        <f t="shared" si="219"/>
        <v>239700</v>
      </c>
    </row>
    <row r="2401" ht="15">
      <c r="CL2401" s="1">
        <f t="shared" si="219"/>
        <v>239800</v>
      </c>
    </row>
    <row r="2402" ht="15">
      <c r="CL2402" s="1">
        <f t="shared" si="219"/>
        <v>239900</v>
      </c>
    </row>
    <row r="2403" ht="15">
      <c r="CL2403" s="1">
        <f t="shared" si="219"/>
        <v>240000</v>
      </c>
    </row>
    <row r="2404" ht="15">
      <c r="CL2404" s="1">
        <f t="shared" si="219"/>
        <v>240100</v>
      </c>
    </row>
    <row r="2405" ht="15">
      <c r="CL2405" s="1">
        <f t="shared" si="219"/>
        <v>240200</v>
      </c>
    </row>
    <row r="2406" ht="15">
      <c r="CL2406" s="1">
        <f t="shared" si="219"/>
        <v>240300</v>
      </c>
    </row>
    <row r="2407" ht="15">
      <c r="CL2407" s="1">
        <f t="shared" si="219"/>
        <v>240400</v>
      </c>
    </row>
    <row r="2408" ht="15">
      <c r="CL2408" s="1">
        <f t="shared" si="219"/>
        <v>240500</v>
      </c>
    </row>
    <row r="2409" ht="15">
      <c r="CL2409" s="1">
        <f t="shared" si="219"/>
        <v>240600</v>
      </c>
    </row>
    <row r="2410" ht="15">
      <c r="CL2410" s="1">
        <f t="shared" si="219"/>
        <v>240700</v>
      </c>
    </row>
    <row r="2411" ht="15">
      <c r="CL2411" s="1">
        <f t="shared" si="219"/>
        <v>240800</v>
      </c>
    </row>
    <row r="2412" ht="15">
      <c r="CL2412" s="1">
        <f t="shared" si="219"/>
        <v>240900</v>
      </c>
    </row>
    <row r="2413" ht="15">
      <c r="CL2413" s="1">
        <f t="shared" si="219"/>
        <v>241000</v>
      </c>
    </row>
    <row r="2414" ht="15">
      <c r="CL2414" s="1">
        <f t="shared" si="219"/>
        <v>241100</v>
      </c>
    </row>
    <row r="2415" ht="15">
      <c r="CL2415" s="1">
        <f t="shared" si="219"/>
        <v>241200</v>
      </c>
    </row>
    <row r="2416" ht="15">
      <c r="CL2416" s="1">
        <f t="shared" si="219"/>
        <v>241300</v>
      </c>
    </row>
    <row r="2417" ht="15">
      <c r="CL2417" s="1">
        <f t="shared" si="219"/>
        <v>241400</v>
      </c>
    </row>
    <row r="2418" ht="15">
      <c r="CL2418" s="1">
        <f t="shared" si="219"/>
        <v>241500</v>
      </c>
    </row>
    <row r="2419" ht="15">
      <c r="CL2419" s="1">
        <f t="shared" si="219"/>
        <v>241600</v>
      </c>
    </row>
    <row r="2420" ht="15">
      <c r="CL2420" s="1">
        <f t="shared" si="219"/>
        <v>241700</v>
      </c>
    </row>
    <row r="2421" ht="15">
      <c r="CL2421" s="1">
        <f t="shared" si="219"/>
        <v>241800</v>
      </c>
    </row>
    <row r="2422" ht="15">
      <c r="CL2422" s="1">
        <f t="shared" si="219"/>
        <v>241900</v>
      </c>
    </row>
    <row r="2423" ht="15">
      <c r="CL2423" s="1">
        <f t="shared" si="219"/>
        <v>242000</v>
      </c>
    </row>
    <row r="2424" ht="15">
      <c r="CL2424" s="1">
        <f t="shared" si="219"/>
        <v>242100</v>
      </c>
    </row>
    <row r="2425" ht="15">
      <c r="CL2425" s="1">
        <f t="shared" si="219"/>
        <v>242200</v>
      </c>
    </row>
    <row r="2426" ht="15">
      <c r="CL2426" s="1">
        <f t="shared" si="219"/>
        <v>242300</v>
      </c>
    </row>
    <row r="2427" ht="15">
      <c r="CL2427" s="1">
        <f t="shared" si="219"/>
        <v>242400</v>
      </c>
    </row>
    <row r="2428" ht="15">
      <c r="CL2428" s="1">
        <f t="shared" si="219"/>
        <v>242500</v>
      </c>
    </row>
    <row r="2429" ht="15">
      <c r="CL2429" s="1">
        <f t="shared" si="219"/>
        <v>242600</v>
      </c>
    </row>
    <row r="2430" ht="15">
      <c r="CL2430" s="1">
        <f t="shared" si="219"/>
        <v>242700</v>
      </c>
    </row>
    <row r="2431" ht="15">
      <c r="CL2431" s="1">
        <f t="shared" si="219"/>
        <v>242800</v>
      </c>
    </row>
    <row r="2432" ht="15">
      <c r="CL2432" s="1">
        <f t="shared" si="219"/>
        <v>242900</v>
      </c>
    </row>
    <row r="2433" ht="15">
      <c r="CL2433" s="1">
        <f t="shared" si="219"/>
        <v>243000</v>
      </c>
    </row>
    <row r="2434" ht="15">
      <c r="CL2434" s="1">
        <f t="shared" si="219"/>
        <v>243100</v>
      </c>
    </row>
    <row r="2435" ht="15">
      <c r="CL2435" s="1">
        <f t="shared" si="219"/>
        <v>243200</v>
      </c>
    </row>
    <row r="2436" ht="15">
      <c r="CL2436" s="1">
        <f t="shared" si="219"/>
        <v>243300</v>
      </c>
    </row>
    <row r="2437" ht="15">
      <c r="CL2437" s="1">
        <f aca="true" t="shared" si="220" ref="CL2437:CL2500">CL2436+100</f>
        <v>243400</v>
      </c>
    </row>
    <row r="2438" ht="15">
      <c r="CL2438" s="1">
        <f t="shared" si="220"/>
        <v>243500</v>
      </c>
    </row>
    <row r="2439" ht="15">
      <c r="CL2439" s="1">
        <f t="shared" si="220"/>
        <v>243600</v>
      </c>
    </row>
    <row r="2440" ht="15">
      <c r="CL2440" s="1">
        <f t="shared" si="220"/>
        <v>243700</v>
      </c>
    </row>
    <row r="2441" ht="15">
      <c r="CL2441" s="1">
        <f t="shared" si="220"/>
        <v>243800</v>
      </c>
    </row>
    <row r="2442" ht="15">
      <c r="CL2442" s="1">
        <f t="shared" si="220"/>
        <v>243900</v>
      </c>
    </row>
    <row r="2443" ht="15">
      <c r="CL2443" s="1">
        <f t="shared" si="220"/>
        <v>244000</v>
      </c>
    </row>
    <row r="2444" ht="15">
      <c r="CL2444" s="1">
        <f t="shared" si="220"/>
        <v>244100</v>
      </c>
    </row>
    <row r="2445" ht="15">
      <c r="CL2445" s="1">
        <f t="shared" si="220"/>
        <v>244200</v>
      </c>
    </row>
    <row r="2446" ht="15">
      <c r="CL2446" s="1">
        <f t="shared" si="220"/>
        <v>244300</v>
      </c>
    </row>
    <row r="2447" ht="15">
      <c r="CL2447" s="1">
        <f t="shared" si="220"/>
        <v>244400</v>
      </c>
    </row>
    <row r="2448" ht="15">
      <c r="CL2448" s="1">
        <f t="shared" si="220"/>
        <v>244500</v>
      </c>
    </row>
    <row r="2449" ht="15">
      <c r="CL2449" s="1">
        <f t="shared" si="220"/>
        <v>244600</v>
      </c>
    </row>
    <row r="2450" ht="15">
      <c r="CL2450" s="1">
        <f t="shared" si="220"/>
        <v>244700</v>
      </c>
    </row>
    <row r="2451" ht="15">
      <c r="CL2451" s="1">
        <f t="shared" si="220"/>
        <v>244800</v>
      </c>
    </row>
    <row r="2452" ht="15">
      <c r="CL2452" s="1">
        <f t="shared" si="220"/>
        <v>244900</v>
      </c>
    </row>
    <row r="2453" ht="15">
      <c r="CL2453" s="1">
        <f t="shared" si="220"/>
        <v>245000</v>
      </c>
    </row>
    <row r="2454" ht="15">
      <c r="CL2454" s="1">
        <f t="shared" si="220"/>
        <v>245100</v>
      </c>
    </row>
    <row r="2455" ht="15">
      <c r="CL2455" s="1">
        <f t="shared" si="220"/>
        <v>245200</v>
      </c>
    </row>
    <row r="2456" ht="15">
      <c r="CL2456" s="1">
        <f t="shared" si="220"/>
        <v>245300</v>
      </c>
    </row>
    <row r="2457" ht="15">
      <c r="CL2457" s="1">
        <f t="shared" si="220"/>
        <v>245400</v>
      </c>
    </row>
    <row r="2458" ht="15">
      <c r="CL2458" s="1">
        <f t="shared" si="220"/>
        <v>245500</v>
      </c>
    </row>
    <row r="2459" ht="15">
      <c r="CL2459" s="1">
        <f t="shared" si="220"/>
        <v>245600</v>
      </c>
    </row>
    <row r="2460" ht="15">
      <c r="CL2460" s="1">
        <f t="shared" si="220"/>
        <v>245700</v>
      </c>
    </row>
    <row r="2461" ht="15">
      <c r="CL2461" s="1">
        <f t="shared" si="220"/>
        <v>245800</v>
      </c>
    </row>
    <row r="2462" ht="15">
      <c r="CL2462" s="1">
        <f t="shared" si="220"/>
        <v>245900</v>
      </c>
    </row>
    <row r="2463" ht="15">
      <c r="CL2463" s="1">
        <f t="shared" si="220"/>
        <v>246000</v>
      </c>
    </row>
    <row r="2464" ht="15">
      <c r="CL2464" s="1">
        <f t="shared" si="220"/>
        <v>246100</v>
      </c>
    </row>
    <row r="2465" ht="15">
      <c r="CL2465" s="1">
        <f t="shared" si="220"/>
        <v>246200</v>
      </c>
    </row>
    <row r="2466" ht="15">
      <c r="CL2466" s="1">
        <f t="shared" si="220"/>
        <v>246300</v>
      </c>
    </row>
    <row r="2467" ht="15">
      <c r="CL2467" s="1">
        <f t="shared" si="220"/>
        <v>246400</v>
      </c>
    </row>
    <row r="2468" ht="15">
      <c r="CL2468" s="1">
        <f t="shared" si="220"/>
        <v>246500</v>
      </c>
    </row>
    <row r="2469" ht="15">
      <c r="CL2469" s="1">
        <f t="shared" si="220"/>
        <v>246600</v>
      </c>
    </row>
    <row r="2470" ht="15">
      <c r="CL2470" s="1">
        <f t="shared" si="220"/>
        <v>246700</v>
      </c>
    </row>
    <row r="2471" ht="15">
      <c r="CL2471" s="1">
        <f t="shared" si="220"/>
        <v>246800</v>
      </c>
    </row>
    <row r="2472" ht="15">
      <c r="CL2472" s="1">
        <f t="shared" si="220"/>
        <v>246900</v>
      </c>
    </row>
    <row r="2473" ht="15">
      <c r="CL2473" s="1">
        <f t="shared" si="220"/>
        <v>247000</v>
      </c>
    </row>
    <row r="2474" ht="15">
      <c r="CL2474" s="1">
        <f t="shared" si="220"/>
        <v>247100</v>
      </c>
    </row>
    <row r="2475" ht="15">
      <c r="CL2475" s="1">
        <f t="shared" si="220"/>
        <v>247200</v>
      </c>
    </row>
    <row r="2476" ht="15">
      <c r="CL2476" s="1">
        <f t="shared" si="220"/>
        <v>247300</v>
      </c>
    </row>
    <row r="2477" ht="15">
      <c r="CL2477" s="1">
        <f t="shared" si="220"/>
        <v>247400</v>
      </c>
    </row>
    <row r="2478" ht="15">
      <c r="CL2478" s="1">
        <f t="shared" si="220"/>
        <v>247500</v>
      </c>
    </row>
    <row r="2479" ht="15">
      <c r="CL2479" s="1">
        <f t="shared" si="220"/>
        <v>247600</v>
      </c>
    </row>
    <row r="2480" ht="15">
      <c r="CL2480" s="1">
        <f t="shared" si="220"/>
        <v>247700</v>
      </c>
    </row>
    <row r="2481" ht="15">
      <c r="CL2481" s="1">
        <f t="shared" si="220"/>
        <v>247800</v>
      </c>
    </row>
    <row r="2482" ht="15">
      <c r="CL2482" s="1">
        <f t="shared" si="220"/>
        <v>247900</v>
      </c>
    </row>
    <row r="2483" ht="15">
      <c r="CL2483" s="1">
        <f t="shared" si="220"/>
        <v>248000</v>
      </c>
    </row>
    <row r="2484" ht="15">
      <c r="CL2484" s="1">
        <f t="shared" si="220"/>
        <v>248100</v>
      </c>
    </row>
    <row r="2485" ht="15">
      <c r="CL2485" s="1">
        <f t="shared" si="220"/>
        <v>248200</v>
      </c>
    </row>
    <row r="2486" ht="15">
      <c r="CL2486" s="1">
        <f t="shared" si="220"/>
        <v>248300</v>
      </c>
    </row>
    <row r="2487" ht="15">
      <c r="CL2487" s="1">
        <f t="shared" si="220"/>
        <v>248400</v>
      </c>
    </row>
    <row r="2488" ht="15">
      <c r="CL2488" s="1">
        <f t="shared" si="220"/>
        <v>248500</v>
      </c>
    </row>
    <row r="2489" ht="15">
      <c r="CL2489" s="1">
        <f t="shared" si="220"/>
        <v>248600</v>
      </c>
    </row>
    <row r="2490" ht="15">
      <c r="CL2490" s="1">
        <f t="shared" si="220"/>
        <v>248700</v>
      </c>
    </row>
    <row r="2491" ht="15">
      <c r="CL2491" s="1">
        <f t="shared" si="220"/>
        <v>248800</v>
      </c>
    </row>
    <row r="2492" ht="15">
      <c r="CL2492" s="1">
        <f t="shared" si="220"/>
        <v>248900</v>
      </c>
    </row>
    <row r="2493" ht="15">
      <c r="CL2493" s="1">
        <f t="shared" si="220"/>
        <v>249000</v>
      </c>
    </row>
    <row r="2494" ht="15">
      <c r="CL2494" s="1">
        <f t="shared" si="220"/>
        <v>249100</v>
      </c>
    </row>
    <row r="2495" ht="15">
      <c r="CL2495" s="1">
        <f t="shared" si="220"/>
        <v>249200</v>
      </c>
    </row>
    <row r="2496" ht="15">
      <c r="CL2496" s="1">
        <f t="shared" si="220"/>
        <v>249300</v>
      </c>
    </row>
    <row r="2497" ht="15">
      <c r="CL2497" s="1">
        <f t="shared" si="220"/>
        <v>249400</v>
      </c>
    </row>
    <row r="2498" ht="15">
      <c r="CL2498" s="1">
        <f t="shared" si="220"/>
        <v>249500</v>
      </c>
    </row>
    <row r="2499" ht="15">
      <c r="CL2499" s="1">
        <f t="shared" si="220"/>
        <v>249600</v>
      </c>
    </row>
    <row r="2500" ht="15">
      <c r="CL2500" s="1">
        <f t="shared" si="220"/>
        <v>249700</v>
      </c>
    </row>
    <row r="2501" ht="15">
      <c r="CL2501" s="1">
        <f aca="true" t="shared" si="221" ref="CL2501:CL2564">CL2500+100</f>
        <v>249800</v>
      </c>
    </row>
    <row r="2502" ht="15">
      <c r="CL2502" s="1">
        <f t="shared" si="221"/>
        <v>249900</v>
      </c>
    </row>
    <row r="2503" ht="15">
      <c r="CL2503" s="1">
        <f t="shared" si="221"/>
        <v>250000</v>
      </c>
    </row>
    <row r="2504" ht="15">
      <c r="CL2504" s="1">
        <f t="shared" si="221"/>
        <v>250100</v>
      </c>
    </row>
    <row r="2505" ht="15">
      <c r="CL2505" s="1">
        <f t="shared" si="221"/>
        <v>250200</v>
      </c>
    </row>
    <row r="2506" ht="15">
      <c r="CL2506" s="1">
        <f t="shared" si="221"/>
        <v>250300</v>
      </c>
    </row>
    <row r="2507" ht="15">
      <c r="CL2507" s="1">
        <f t="shared" si="221"/>
        <v>250400</v>
      </c>
    </row>
    <row r="2508" ht="15">
      <c r="CL2508" s="1">
        <f t="shared" si="221"/>
        <v>250500</v>
      </c>
    </row>
    <row r="2509" ht="15">
      <c r="CL2509" s="1">
        <f t="shared" si="221"/>
        <v>250600</v>
      </c>
    </row>
    <row r="2510" ht="15">
      <c r="CL2510" s="1">
        <f t="shared" si="221"/>
        <v>250700</v>
      </c>
    </row>
    <row r="2511" ht="15">
      <c r="CL2511" s="1">
        <f t="shared" si="221"/>
        <v>250800</v>
      </c>
    </row>
    <row r="2512" ht="15">
      <c r="CL2512" s="1">
        <f t="shared" si="221"/>
        <v>250900</v>
      </c>
    </row>
    <row r="2513" ht="15">
      <c r="CL2513" s="1">
        <f t="shared" si="221"/>
        <v>251000</v>
      </c>
    </row>
    <row r="2514" ht="15">
      <c r="CL2514" s="1">
        <f t="shared" si="221"/>
        <v>251100</v>
      </c>
    </row>
    <row r="2515" ht="15">
      <c r="CL2515" s="1">
        <f t="shared" si="221"/>
        <v>251200</v>
      </c>
    </row>
    <row r="2516" ht="15">
      <c r="CL2516" s="1">
        <f t="shared" si="221"/>
        <v>251300</v>
      </c>
    </row>
    <row r="2517" ht="15">
      <c r="CL2517" s="1">
        <f t="shared" si="221"/>
        <v>251400</v>
      </c>
    </row>
    <row r="2518" ht="15">
      <c r="CL2518" s="1">
        <f t="shared" si="221"/>
        <v>251500</v>
      </c>
    </row>
    <row r="2519" ht="15">
      <c r="CL2519" s="1">
        <f t="shared" si="221"/>
        <v>251600</v>
      </c>
    </row>
    <row r="2520" ht="15">
      <c r="CL2520" s="1">
        <f t="shared" si="221"/>
        <v>251700</v>
      </c>
    </row>
    <row r="2521" ht="15">
      <c r="CL2521" s="1">
        <f t="shared" si="221"/>
        <v>251800</v>
      </c>
    </row>
    <row r="2522" ht="15">
      <c r="CL2522" s="1">
        <f t="shared" si="221"/>
        <v>251900</v>
      </c>
    </row>
    <row r="2523" ht="15">
      <c r="CL2523" s="1">
        <f t="shared" si="221"/>
        <v>252000</v>
      </c>
    </row>
    <row r="2524" ht="15">
      <c r="CL2524" s="1">
        <f t="shared" si="221"/>
        <v>252100</v>
      </c>
    </row>
    <row r="2525" ht="15">
      <c r="CL2525" s="1">
        <f t="shared" si="221"/>
        <v>252200</v>
      </c>
    </row>
    <row r="2526" ht="15">
      <c r="CL2526" s="1">
        <f t="shared" si="221"/>
        <v>252300</v>
      </c>
    </row>
    <row r="2527" ht="15">
      <c r="CL2527" s="1">
        <f t="shared" si="221"/>
        <v>252400</v>
      </c>
    </row>
    <row r="2528" ht="15">
      <c r="CL2528" s="1">
        <f t="shared" si="221"/>
        <v>252500</v>
      </c>
    </row>
    <row r="2529" ht="15">
      <c r="CL2529" s="1">
        <f t="shared" si="221"/>
        <v>252600</v>
      </c>
    </row>
    <row r="2530" ht="15">
      <c r="CL2530" s="1">
        <f t="shared" si="221"/>
        <v>252700</v>
      </c>
    </row>
    <row r="2531" ht="15">
      <c r="CL2531" s="1">
        <f t="shared" si="221"/>
        <v>252800</v>
      </c>
    </row>
    <row r="2532" ht="15">
      <c r="CL2532" s="1">
        <f t="shared" si="221"/>
        <v>252900</v>
      </c>
    </row>
    <row r="2533" ht="15">
      <c r="CL2533" s="1">
        <f t="shared" si="221"/>
        <v>253000</v>
      </c>
    </row>
    <row r="2534" ht="15">
      <c r="CL2534" s="1">
        <f t="shared" si="221"/>
        <v>253100</v>
      </c>
    </row>
    <row r="2535" ht="15">
      <c r="CL2535" s="1">
        <f t="shared" si="221"/>
        <v>253200</v>
      </c>
    </row>
    <row r="2536" ht="15">
      <c r="CL2536" s="1">
        <f t="shared" si="221"/>
        <v>253300</v>
      </c>
    </row>
    <row r="2537" ht="15">
      <c r="CL2537" s="1">
        <f t="shared" si="221"/>
        <v>253400</v>
      </c>
    </row>
    <row r="2538" ht="15">
      <c r="CL2538" s="1">
        <f t="shared" si="221"/>
        <v>253500</v>
      </c>
    </row>
    <row r="2539" ht="15">
      <c r="CL2539" s="1">
        <f t="shared" si="221"/>
        <v>253600</v>
      </c>
    </row>
    <row r="2540" ht="15">
      <c r="CL2540" s="1">
        <f t="shared" si="221"/>
        <v>253700</v>
      </c>
    </row>
    <row r="2541" ht="15">
      <c r="CL2541" s="1">
        <f t="shared" si="221"/>
        <v>253800</v>
      </c>
    </row>
    <row r="2542" ht="15">
      <c r="CL2542" s="1">
        <f t="shared" si="221"/>
        <v>253900</v>
      </c>
    </row>
    <row r="2543" ht="15">
      <c r="CL2543" s="1">
        <f t="shared" si="221"/>
        <v>254000</v>
      </c>
    </row>
    <row r="2544" ht="15">
      <c r="CL2544" s="1">
        <f t="shared" si="221"/>
        <v>254100</v>
      </c>
    </row>
    <row r="2545" ht="15">
      <c r="CL2545" s="1">
        <f t="shared" si="221"/>
        <v>254200</v>
      </c>
    </row>
    <row r="2546" ht="15">
      <c r="CL2546" s="1">
        <f t="shared" si="221"/>
        <v>254300</v>
      </c>
    </row>
    <row r="2547" ht="15">
      <c r="CL2547" s="1">
        <f t="shared" si="221"/>
        <v>254400</v>
      </c>
    </row>
    <row r="2548" ht="15">
      <c r="CL2548" s="1">
        <f t="shared" si="221"/>
        <v>254500</v>
      </c>
    </row>
    <row r="2549" ht="15">
      <c r="CL2549" s="1">
        <f t="shared" si="221"/>
        <v>254600</v>
      </c>
    </row>
    <row r="2550" ht="15">
      <c r="CL2550" s="1">
        <f t="shared" si="221"/>
        <v>254700</v>
      </c>
    </row>
    <row r="2551" ht="15">
      <c r="CL2551" s="1">
        <f t="shared" si="221"/>
        <v>254800</v>
      </c>
    </row>
    <row r="2552" ht="15">
      <c r="CL2552" s="1">
        <f t="shared" si="221"/>
        <v>254900</v>
      </c>
    </row>
    <row r="2553" ht="15">
      <c r="CL2553" s="1">
        <f t="shared" si="221"/>
        <v>255000</v>
      </c>
    </row>
    <row r="2554" ht="15">
      <c r="CL2554" s="1">
        <f t="shared" si="221"/>
        <v>255100</v>
      </c>
    </row>
    <row r="2555" ht="15">
      <c r="CL2555" s="1">
        <f t="shared" si="221"/>
        <v>255200</v>
      </c>
    </row>
    <row r="2556" ht="15">
      <c r="CL2556" s="1">
        <f t="shared" si="221"/>
        <v>255300</v>
      </c>
    </row>
    <row r="2557" ht="15">
      <c r="CL2557" s="1">
        <f t="shared" si="221"/>
        <v>255400</v>
      </c>
    </row>
    <row r="2558" ht="15">
      <c r="CL2558" s="1">
        <f t="shared" si="221"/>
        <v>255500</v>
      </c>
    </row>
    <row r="2559" ht="15">
      <c r="CL2559" s="1">
        <f t="shared" si="221"/>
        <v>255600</v>
      </c>
    </row>
    <row r="2560" ht="15">
      <c r="CL2560" s="1">
        <f t="shared" si="221"/>
        <v>255700</v>
      </c>
    </row>
    <row r="2561" ht="15">
      <c r="CL2561" s="1">
        <f t="shared" si="221"/>
        <v>255800</v>
      </c>
    </row>
    <row r="2562" ht="15">
      <c r="CL2562" s="1">
        <f t="shared" si="221"/>
        <v>255900</v>
      </c>
    </row>
    <row r="2563" ht="15">
      <c r="CL2563" s="1">
        <f t="shared" si="221"/>
        <v>256000</v>
      </c>
    </row>
    <row r="2564" ht="15">
      <c r="CL2564" s="1">
        <f t="shared" si="221"/>
        <v>256100</v>
      </c>
    </row>
    <row r="2565" ht="15">
      <c r="CL2565" s="1">
        <f aca="true" t="shared" si="222" ref="CL2565:CL2628">CL2564+100</f>
        <v>256200</v>
      </c>
    </row>
    <row r="2566" ht="15">
      <c r="CL2566" s="1">
        <f t="shared" si="222"/>
        <v>256300</v>
      </c>
    </row>
    <row r="2567" ht="15">
      <c r="CL2567" s="1">
        <f t="shared" si="222"/>
        <v>256400</v>
      </c>
    </row>
    <row r="2568" ht="15">
      <c r="CL2568" s="1">
        <f t="shared" si="222"/>
        <v>256500</v>
      </c>
    </row>
    <row r="2569" ht="15">
      <c r="CL2569" s="1">
        <f t="shared" si="222"/>
        <v>256600</v>
      </c>
    </row>
    <row r="2570" ht="15">
      <c r="CL2570" s="1">
        <f t="shared" si="222"/>
        <v>256700</v>
      </c>
    </row>
    <row r="2571" ht="15">
      <c r="CL2571" s="1">
        <f t="shared" si="222"/>
        <v>256800</v>
      </c>
    </row>
    <row r="2572" ht="15">
      <c r="CL2572" s="1">
        <f t="shared" si="222"/>
        <v>256900</v>
      </c>
    </row>
    <row r="2573" ht="15">
      <c r="CL2573" s="1">
        <f t="shared" si="222"/>
        <v>257000</v>
      </c>
    </row>
    <row r="2574" ht="15">
      <c r="CL2574" s="1">
        <f t="shared" si="222"/>
        <v>257100</v>
      </c>
    </row>
    <row r="2575" ht="15">
      <c r="CL2575" s="1">
        <f t="shared" si="222"/>
        <v>257200</v>
      </c>
    </row>
    <row r="2576" ht="15">
      <c r="CL2576" s="1">
        <f t="shared" si="222"/>
        <v>257300</v>
      </c>
    </row>
    <row r="2577" ht="15">
      <c r="CL2577" s="1">
        <f t="shared" si="222"/>
        <v>257400</v>
      </c>
    </row>
    <row r="2578" ht="15">
      <c r="CL2578" s="1">
        <f t="shared" si="222"/>
        <v>257500</v>
      </c>
    </row>
    <row r="2579" ht="15">
      <c r="CL2579" s="1">
        <f t="shared" si="222"/>
        <v>257600</v>
      </c>
    </row>
    <row r="2580" ht="15">
      <c r="CL2580" s="1">
        <f t="shared" si="222"/>
        <v>257700</v>
      </c>
    </row>
    <row r="2581" ht="15">
      <c r="CL2581" s="1">
        <f t="shared" si="222"/>
        <v>257800</v>
      </c>
    </row>
    <row r="2582" ht="15">
      <c r="CL2582" s="1">
        <f t="shared" si="222"/>
        <v>257900</v>
      </c>
    </row>
    <row r="2583" ht="15">
      <c r="CL2583" s="1">
        <f t="shared" si="222"/>
        <v>258000</v>
      </c>
    </row>
    <row r="2584" ht="15">
      <c r="CL2584" s="1">
        <f t="shared" si="222"/>
        <v>258100</v>
      </c>
    </row>
    <row r="2585" ht="15">
      <c r="CL2585" s="1">
        <f t="shared" si="222"/>
        <v>258200</v>
      </c>
    </row>
    <row r="2586" ht="15">
      <c r="CL2586" s="1">
        <f t="shared" si="222"/>
        <v>258300</v>
      </c>
    </row>
    <row r="2587" ht="15">
      <c r="CL2587" s="1">
        <f t="shared" si="222"/>
        <v>258400</v>
      </c>
    </row>
    <row r="2588" ht="15">
      <c r="CL2588" s="1">
        <f t="shared" si="222"/>
        <v>258500</v>
      </c>
    </row>
    <row r="2589" ht="15">
      <c r="CL2589" s="1">
        <f t="shared" si="222"/>
        <v>258600</v>
      </c>
    </row>
    <row r="2590" ht="15">
      <c r="CL2590" s="1">
        <f t="shared" si="222"/>
        <v>258700</v>
      </c>
    </row>
    <row r="2591" ht="15">
      <c r="CL2591" s="1">
        <f t="shared" si="222"/>
        <v>258800</v>
      </c>
    </row>
    <row r="2592" ht="15">
      <c r="CL2592" s="1">
        <f t="shared" si="222"/>
        <v>258900</v>
      </c>
    </row>
    <row r="2593" ht="15">
      <c r="CL2593" s="1">
        <f t="shared" si="222"/>
        <v>259000</v>
      </c>
    </row>
    <row r="2594" ht="15">
      <c r="CL2594" s="1">
        <f t="shared" si="222"/>
        <v>259100</v>
      </c>
    </row>
    <row r="2595" ht="15">
      <c r="CL2595" s="1">
        <f t="shared" si="222"/>
        <v>259200</v>
      </c>
    </row>
    <row r="2596" ht="15">
      <c r="CL2596" s="1">
        <f t="shared" si="222"/>
        <v>259300</v>
      </c>
    </row>
    <row r="2597" ht="15">
      <c r="CL2597" s="1">
        <f t="shared" si="222"/>
        <v>259400</v>
      </c>
    </row>
    <row r="2598" ht="15">
      <c r="CL2598" s="1">
        <f t="shared" si="222"/>
        <v>259500</v>
      </c>
    </row>
    <row r="2599" ht="15">
      <c r="CL2599" s="1">
        <f t="shared" si="222"/>
        <v>259600</v>
      </c>
    </row>
    <row r="2600" ht="15">
      <c r="CL2600" s="1">
        <f t="shared" si="222"/>
        <v>259700</v>
      </c>
    </row>
    <row r="2601" ht="15">
      <c r="CL2601" s="1">
        <f t="shared" si="222"/>
        <v>259800</v>
      </c>
    </row>
    <row r="2602" ht="15">
      <c r="CL2602" s="1">
        <f t="shared" si="222"/>
        <v>259900</v>
      </c>
    </row>
    <row r="2603" ht="15">
      <c r="CL2603" s="1">
        <f t="shared" si="222"/>
        <v>260000</v>
      </c>
    </row>
    <row r="2604" ht="15">
      <c r="CL2604" s="1">
        <f t="shared" si="222"/>
        <v>260100</v>
      </c>
    </row>
    <row r="2605" ht="15">
      <c r="CL2605" s="1">
        <f t="shared" si="222"/>
        <v>260200</v>
      </c>
    </row>
    <row r="2606" ht="15">
      <c r="CL2606" s="1">
        <f t="shared" si="222"/>
        <v>260300</v>
      </c>
    </row>
    <row r="2607" ht="15">
      <c r="CL2607" s="1">
        <f t="shared" si="222"/>
        <v>260400</v>
      </c>
    </row>
    <row r="2608" ht="15">
      <c r="CL2608" s="1">
        <f t="shared" si="222"/>
        <v>260500</v>
      </c>
    </row>
    <row r="2609" ht="15">
      <c r="CL2609" s="1">
        <f t="shared" si="222"/>
        <v>260600</v>
      </c>
    </row>
    <row r="2610" ht="15">
      <c r="CL2610" s="1">
        <f t="shared" si="222"/>
        <v>260700</v>
      </c>
    </row>
    <row r="2611" ht="15">
      <c r="CL2611" s="1">
        <f t="shared" si="222"/>
        <v>260800</v>
      </c>
    </row>
    <row r="2612" ht="15">
      <c r="CL2612" s="1">
        <f t="shared" si="222"/>
        <v>260900</v>
      </c>
    </row>
    <row r="2613" ht="15">
      <c r="CL2613" s="1">
        <f t="shared" si="222"/>
        <v>261000</v>
      </c>
    </row>
    <row r="2614" ht="15">
      <c r="CL2614" s="1">
        <f t="shared" si="222"/>
        <v>261100</v>
      </c>
    </row>
    <row r="2615" ht="15">
      <c r="CL2615" s="1">
        <f t="shared" si="222"/>
        <v>261200</v>
      </c>
    </row>
    <row r="2616" ht="15">
      <c r="CL2616" s="1">
        <f t="shared" si="222"/>
        <v>261300</v>
      </c>
    </row>
    <row r="2617" ht="15">
      <c r="CL2617" s="1">
        <f t="shared" si="222"/>
        <v>261400</v>
      </c>
    </row>
    <row r="2618" ht="15">
      <c r="CL2618" s="1">
        <f t="shared" si="222"/>
        <v>261500</v>
      </c>
    </row>
    <row r="2619" ht="15">
      <c r="CL2619" s="1">
        <f t="shared" si="222"/>
        <v>261600</v>
      </c>
    </row>
    <row r="2620" ht="15">
      <c r="CL2620" s="1">
        <f t="shared" si="222"/>
        <v>261700</v>
      </c>
    </row>
    <row r="2621" ht="15">
      <c r="CL2621" s="1">
        <f t="shared" si="222"/>
        <v>261800</v>
      </c>
    </row>
    <row r="2622" ht="15">
      <c r="CL2622" s="1">
        <f t="shared" si="222"/>
        <v>261900</v>
      </c>
    </row>
    <row r="2623" ht="15">
      <c r="CL2623" s="1">
        <f t="shared" si="222"/>
        <v>262000</v>
      </c>
    </row>
    <row r="2624" ht="15">
      <c r="CL2624" s="1">
        <f t="shared" si="222"/>
        <v>262100</v>
      </c>
    </row>
    <row r="2625" ht="15">
      <c r="CL2625" s="1">
        <f t="shared" si="222"/>
        <v>262200</v>
      </c>
    </row>
    <row r="2626" ht="15">
      <c r="CL2626" s="1">
        <f t="shared" si="222"/>
        <v>262300</v>
      </c>
    </row>
    <row r="2627" ht="15">
      <c r="CL2627" s="1">
        <f t="shared" si="222"/>
        <v>262400</v>
      </c>
    </row>
    <row r="2628" ht="15">
      <c r="CL2628" s="1">
        <f t="shared" si="222"/>
        <v>262500</v>
      </c>
    </row>
    <row r="2629" ht="15">
      <c r="CL2629" s="1">
        <f aca="true" t="shared" si="223" ref="CL2629:CL2692">CL2628+100</f>
        <v>262600</v>
      </c>
    </row>
    <row r="2630" ht="15">
      <c r="CL2630" s="1">
        <f t="shared" si="223"/>
        <v>262700</v>
      </c>
    </row>
    <row r="2631" ht="15">
      <c r="CL2631" s="1">
        <f t="shared" si="223"/>
        <v>262800</v>
      </c>
    </row>
    <row r="2632" ht="15">
      <c r="CL2632" s="1">
        <f t="shared" si="223"/>
        <v>262900</v>
      </c>
    </row>
    <row r="2633" ht="15">
      <c r="CL2633" s="1">
        <f t="shared" si="223"/>
        <v>263000</v>
      </c>
    </row>
    <row r="2634" ht="15">
      <c r="CL2634" s="1">
        <f t="shared" si="223"/>
        <v>263100</v>
      </c>
    </row>
    <row r="2635" ht="15">
      <c r="CL2635" s="1">
        <f t="shared" si="223"/>
        <v>263200</v>
      </c>
    </row>
    <row r="2636" ht="15">
      <c r="CL2636" s="1">
        <f t="shared" si="223"/>
        <v>263300</v>
      </c>
    </row>
    <row r="2637" ht="15">
      <c r="CL2637" s="1">
        <f t="shared" si="223"/>
        <v>263400</v>
      </c>
    </row>
    <row r="2638" ht="15">
      <c r="CL2638" s="1">
        <f t="shared" si="223"/>
        <v>263500</v>
      </c>
    </row>
    <row r="2639" ht="15">
      <c r="CL2639" s="1">
        <f t="shared" si="223"/>
        <v>263600</v>
      </c>
    </row>
    <row r="2640" ht="15">
      <c r="CL2640" s="1">
        <f t="shared" si="223"/>
        <v>263700</v>
      </c>
    </row>
    <row r="2641" ht="15">
      <c r="CL2641" s="1">
        <f t="shared" si="223"/>
        <v>263800</v>
      </c>
    </row>
    <row r="2642" ht="15">
      <c r="CL2642" s="1">
        <f t="shared" si="223"/>
        <v>263900</v>
      </c>
    </row>
    <row r="2643" ht="15">
      <c r="CL2643" s="1">
        <f t="shared" si="223"/>
        <v>264000</v>
      </c>
    </row>
    <row r="2644" ht="15">
      <c r="CL2644" s="1">
        <f t="shared" si="223"/>
        <v>264100</v>
      </c>
    </row>
    <row r="2645" ht="15">
      <c r="CL2645" s="1">
        <f t="shared" si="223"/>
        <v>264200</v>
      </c>
    </row>
    <row r="2646" ht="15">
      <c r="CL2646" s="1">
        <f t="shared" si="223"/>
        <v>264300</v>
      </c>
    </row>
    <row r="2647" ht="15">
      <c r="CL2647" s="1">
        <f t="shared" si="223"/>
        <v>264400</v>
      </c>
    </row>
    <row r="2648" ht="15">
      <c r="CL2648" s="1">
        <f t="shared" si="223"/>
        <v>264500</v>
      </c>
    </row>
    <row r="2649" ht="15">
      <c r="CL2649" s="1">
        <f t="shared" si="223"/>
        <v>264600</v>
      </c>
    </row>
    <row r="2650" ht="15">
      <c r="CL2650" s="1">
        <f t="shared" si="223"/>
        <v>264700</v>
      </c>
    </row>
    <row r="2651" ht="15">
      <c r="CL2651" s="1">
        <f t="shared" si="223"/>
        <v>264800</v>
      </c>
    </row>
    <row r="2652" ht="15">
      <c r="CL2652" s="1">
        <f t="shared" si="223"/>
        <v>264900</v>
      </c>
    </row>
    <row r="2653" ht="15">
      <c r="CL2653" s="1">
        <f t="shared" si="223"/>
        <v>265000</v>
      </c>
    </row>
    <row r="2654" ht="15">
      <c r="CL2654" s="1">
        <f t="shared" si="223"/>
        <v>265100</v>
      </c>
    </row>
    <row r="2655" ht="15">
      <c r="CL2655" s="1">
        <f t="shared" si="223"/>
        <v>265200</v>
      </c>
    </row>
    <row r="2656" ht="15">
      <c r="CL2656" s="1">
        <f t="shared" si="223"/>
        <v>265300</v>
      </c>
    </row>
    <row r="2657" ht="15">
      <c r="CL2657" s="1">
        <f t="shared" si="223"/>
        <v>265400</v>
      </c>
    </row>
    <row r="2658" ht="15">
      <c r="CL2658" s="1">
        <f t="shared" si="223"/>
        <v>265500</v>
      </c>
    </row>
    <row r="2659" ht="15">
      <c r="CL2659" s="1">
        <f t="shared" si="223"/>
        <v>265600</v>
      </c>
    </row>
    <row r="2660" ht="15">
      <c r="CL2660" s="1">
        <f t="shared" si="223"/>
        <v>265700</v>
      </c>
    </row>
    <row r="2661" ht="15">
      <c r="CL2661" s="1">
        <f t="shared" si="223"/>
        <v>265800</v>
      </c>
    </row>
    <row r="2662" ht="15">
      <c r="CL2662" s="1">
        <f t="shared" si="223"/>
        <v>265900</v>
      </c>
    </row>
    <row r="2663" ht="15">
      <c r="CL2663" s="1">
        <f t="shared" si="223"/>
        <v>266000</v>
      </c>
    </row>
    <row r="2664" ht="15">
      <c r="CL2664" s="1">
        <f t="shared" si="223"/>
        <v>266100</v>
      </c>
    </row>
    <row r="2665" ht="15">
      <c r="CL2665" s="1">
        <f t="shared" si="223"/>
        <v>266200</v>
      </c>
    </row>
    <row r="2666" ht="15">
      <c r="CL2666" s="1">
        <f t="shared" si="223"/>
        <v>266300</v>
      </c>
    </row>
    <row r="2667" ht="15">
      <c r="CL2667" s="1">
        <f t="shared" si="223"/>
        <v>266400</v>
      </c>
    </row>
    <row r="2668" ht="15">
      <c r="CL2668" s="1">
        <f t="shared" si="223"/>
        <v>266500</v>
      </c>
    </row>
    <row r="2669" ht="15">
      <c r="CL2669" s="1">
        <f t="shared" si="223"/>
        <v>266600</v>
      </c>
    </row>
    <row r="2670" ht="15">
      <c r="CL2670" s="1">
        <f t="shared" si="223"/>
        <v>266700</v>
      </c>
    </row>
    <row r="2671" ht="15">
      <c r="CL2671" s="1">
        <f t="shared" si="223"/>
        <v>266800</v>
      </c>
    </row>
    <row r="2672" ht="15">
      <c r="CL2672" s="1">
        <f t="shared" si="223"/>
        <v>266900</v>
      </c>
    </row>
    <row r="2673" ht="15">
      <c r="CL2673" s="1">
        <f t="shared" si="223"/>
        <v>267000</v>
      </c>
    </row>
    <row r="2674" ht="15">
      <c r="CL2674" s="1">
        <f t="shared" si="223"/>
        <v>267100</v>
      </c>
    </row>
    <row r="2675" ht="15">
      <c r="CL2675" s="1">
        <f t="shared" si="223"/>
        <v>267200</v>
      </c>
    </row>
    <row r="2676" ht="15">
      <c r="CL2676" s="1">
        <f t="shared" si="223"/>
        <v>267300</v>
      </c>
    </row>
    <row r="2677" ht="15">
      <c r="CL2677" s="1">
        <f t="shared" si="223"/>
        <v>267400</v>
      </c>
    </row>
    <row r="2678" ht="15">
      <c r="CL2678" s="1">
        <f t="shared" si="223"/>
        <v>267500</v>
      </c>
    </row>
    <row r="2679" ht="15">
      <c r="CL2679" s="1">
        <f t="shared" si="223"/>
        <v>267600</v>
      </c>
    </row>
    <row r="2680" ht="15">
      <c r="CL2680" s="1">
        <f t="shared" si="223"/>
        <v>267700</v>
      </c>
    </row>
    <row r="2681" ht="15">
      <c r="CL2681" s="1">
        <f t="shared" si="223"/>
        <v>267800</v>
      </c>
    </row>
    <row r="2682" ht="15">
      <c r="CL2682" s="1">
        <f t="shared" si="223"/>
        <v>267900</v>
      </c>
    </row>
    <row r="2683" ht="15">
      <c r="CL2683" s="1">
        <f t="shared" si="223"/>
        <v>268000</v>
      </c>
    </row>
    <row r="2684" ht="15">
      <c r="CL2684" s="1">
        <f t="shared" si="223"/>
        <v>268100</v>
      </c>
    </row>
    <row r="2685" ht="15">
      <c r="CL2685" s="1">
        <f t="shared" si="223"/>
        <v>268200</v>
      </c>
    </row>
    <row r="2686" ht="15">
      <c r="CL2686" s="1">
        <f t="shared" si="223"/>
        <v>268300</v>
      </c>
    </row>
    <row r="2687" ht="15">
      <c r="CL2687" s="1">
        <f t="shared" si="223"/>
        <v>268400</v>
      </c>
    </row>
    <row r="2688" ht="15">
      <c r="CL2688" s="1">
        <f t="shared" si="223"/>
        <v>268500</v>
      </c>
    </row>
    <row r="2689" ht="15">
      <c r="CL2689" s="1">
        <f t="shared" si="223"/>
        <v>268600</v>
      </c>
    </row>
    <row r="2690" ht="15">
      <c r="CL2690" s="1">
        <f t="shared" si="223"/>
        <v>268700</v>
      </c>
    </row>
    <row r="2691" ht="15">
      <c r="CL2691" s="1">
        <f t="shared" si="223"/>
        <v>268800</v>
      </c>
    </row>
    <row r="2692" ht="15">
      <c r="CL2692" s="1">
        <f t="shared" si="223"/>
        <v>268900</v>
      </c>
    </row>
    <row r="2693" ht="15">
      <c r="CL2693" s="1">
        <f aca="true" t="shared" si="224" ref="CL2693:CL2756">CL2692+100</f>
        <v>269000</v>
      </c>
    </row>
    <row r="2694" ht="15">
      <c r="CL2694" s="1">
        <f t="shared" si="224"/>
        <v>269100</v>
      </c>
    </row>
    <row r="2695" ht="15">
      <c r="CL2695" s="1">
        <f t="shared" si="224"/>
        <v>269200</v>
      </c>
    </row>
    <row r="2696" ht="15">
      <c r="CL2696" s="1">
        <f t="shared" si="224"/>
        <v>269300</v>
      </c>
    </row>
    <row r="2697" ht="15">
      <c r="CL2697" s="1">
        <f t="shared" si="224"/>
        <v>269400</v>
      </c>
    </row>
    <row r="2698" ht="15">
      <c r="CL2698" s="1">
        <f t="shared" si="224"/>
        <v>269500</v>
      </c>
    </row>
    <row r="2699" ht="15">
      <c r="CL2699" s="1">
        <f t="shared" si="224"/>
        <v>269600</v>
      </c>
    </row>
    <row r="2700" ht="15">
      <c r="CL2700" s="1">
        <f t="shared" si="224"/>
        <v>269700</v>
      </c>
    </row>
    <row r="2701" ht="15">
      <c r="CL2701" s="1">
        <f t="shared" si="224"/>
        <v>269800</v>
      </c>
    </row>
    <row r="2702" ht="15">
      <c r="CL2702" s="1">
        <f t="shared" si="224"/>
        <v>269900</v>
      </c>
    </row>
    <row r="2703" ht="15">
      <c r="CL2703" s="1">
        <f t="shared" si="224"/>
        <v>270000</v>
      </c>
    </row>
    <row r="2704" ht="15">
      <c r="CL2704" s="1">
        <f t="shared" si="224"/>
        <v>270100</v>
      </c>
    </row>
    <row r="2705" ht="15">
      <c r="CL2705" s="1">
        <f t="shared" si="224"/>
        <v>270200</v>
      </c>
    </row>
    <row r="2706" ht="15">
      <c r="CL2706" s="1">
        <f t="shared" si="224"/>
        <v>270300</v>
      </c>
    </row>
    <row r="2707" ht="15">
      <c r="CL2707" s="1">
        <f t="shared" si="224"/>
        <v>270400</v>
      </c>
    </row>
    <row r="2708" ht="15">
      <c r="CL2708" s="1">
        <f t="shared" si="224"/>
        <v>270500</v>
      </c>
    </row>
    <row r="2709" ht="15">
      <c r="CL2709" s="1">
        <f t="shared" si="224"/>
        <v>270600</v>
      </c>
    </row>
    <row r="2710" ht="15">
      <c r="CL2710" s="1">
        <f t="shared" si="224"/>
        <v>270700</v>
      </c>
    </row>
    <row r="2711" ht="15">
      <c r="CL2711" s="1">
        <f t="shared" si="224"/>
        <v>270800</v>
      </c>
    </row>
    <row r="2712" ht="15">
      <c r="CL2712" s="1">
        <f t="shared" si="224"/>
        <v>270900</v>
      </c>
    </row>
    <row r="2713" ht="15">
      <c r="CL2713" s="1">
        <f t="shared" si="224"/>
        <v>271000</v>
      </c>
    </row>
    <row r="2714" ht="15">
      <c r="CL2714" s="1">
        <f t="shared" si="224"/>
        <v>271100</v>
      </c>
    </row>
    <row r="2715" ht="15">
      <c r="CL2715" s="1">
        <f t="shared" si="224"/>
        <v>271200</v>
      </c>
    </row>
    <row r="2716" ht="15">
      <c r="CL2716" s="1">
        <f t="shared" si="224"/>
        <v>271300</v>
      </c>
    </row>
    <row r="2717" ht="15">
      <c r="CL2717" s="1">
        <f t="shared" si="224"/>
        <v>271400</v>
      </c>
    </row>
    <row r="2718" ht="15">
      <c r="CL2718" s="1">
        <f t="shared" si="224"/>
        <v>271500</v>
      </c>
    </row>
    <row r="2719" ht="15">
      <c r="CL2719" s="1">
        <f t="shared" si="224"/>
        <v>271600</v>
      </c>
    </row>
    <row r="2720" ht="15">
      <c r="CL2720" s="1">
        <f t="shared" si="224"/>
        <v>271700</v>
      </c>
    </row>
    <row r="2721" ht="15">
      <c r="CL2721" s="1">
        <f t="shared" si="224"/>
        <v>271800</v>
      </c>
    </row>
    <row r="2722" ht="15">
      <c r="CL2722" s="1">
        <f t="shared" si="224"/>
        <v>271900</v>
      </c>
    </row>
    <row r="2723" ht="15">
      <c r="CL2723" s="1">
        <f t="shared" si="224"/>
        <v>272000</v>
      </c>
    </row>
    <row r="2724" ht="15">
      <c r="CL2724" s="1">
        <f t="shared" si="224"/>
        <v>272100</v>
      </c>
    </row>
    <row r="2725" ht="15">
      <c r="CL2725" s="1">
        <f t="shared" si="224"/>
        <v>272200</v>
      </c>
    </row>
    <row r="2726" ht="15">
      <c r="CL2726" s="1">
        <f t="shared" si="224"/>
        <v>272300</v>
      </c>
    </row>
    <row r="2727" ht="15">
      <c r="CL2727" s="1">
        <f t="shared" si="224"/>
        <v>272400</v>
      </c>
    </row>
    <row r="2728" ht="15">
      <c r="CL2728" s="1">
        <f t="shared" si="224"/>
        <v>272500</v>
      </c>
    </row>
    <row r="2729" ht="15">
      <c r="CL2729" s="1">
        <f t="shared" si="224"/>
        <v>272600</v>
      </c>
    </row>
    <row r="2730" ht="15">
      <c r="CL2730" s="1">
        <f t="shared" si="224"/>
        <v>272700</v>
      </c>
    </row>
    <row r="2731" ht="15">
      <c r="CL2731" s="1">
        <f t="shared" si="224"/>
        <v>272800</v>
      </c>
    </row>
    <row r="2732" ht="15">
      <c r="CL2732" s="1">
        <f t="shared" si="224"/>
        <v>272900</v>
      </c>
    </row>
    <row r="2733" ht="15">
      <c r="CL2733" s="1">
        <f t="shared" si="224"/>
        <v>273000</v>
      </c>
    </row>
    <row r="2734" ht="15">
      <c r="CL2734" s="1">
        <f t="shared" si="224"/>
        <v>273100</v>
      </c>
    </row>
    <row r="2735" ht="15">
      <c r="CL2735" s="1">
        <f t="shared" si="224"/>
        <v>273200</v>
      </c>
    </row>
    <row r="2736" ht="15">
      <c r="CL2736" s="1">
        <f t="shared" si="224"/>
        <v>273300</v>
      </c>
    </row>
    <row r="2737" ht="15">
      <c r="CL2737" s="1">
        <f t="shared" si="224"/>
        <v>273400</v>
      </c>
    </row>
    <row r="2738" ht="15">
      <c r="CL2738" s="1">
        <f t="shared" si="224"/>
        <v>273500</v>
      </c>
    </row>
    <row r="2739" ht="15">
      <c r="CL2739" s="1">
        <f t="shared" si="224"/>
        <v>273600</v>
      </c>
    </row>
    <row r="2740" ht="15">
      <c r="CL2740" s="1">
        <f t="shared" si="224"/>
        <v>273700</v>
      </c>
    </row>
    <row r="2741" ht="15">
      <c r="CL2741" s="1">
        <f t="shared" si="224"/>
        <v>273800</v>
      </c>
    </row>
    <row r="2742" ht="15">
      <c r="CL2742" s="1">
        <f t="shared" si="224"/>
        <v>273900</v>
      </c>
    </row>
    <row r="2743" ht="15">
      <c r="CL2743" s="1">
        <f t="shared" si="224"/>
        <v>274000</v>
      </c>
    </row>
    <row r="2744" ht="15">
      <c r="CL2744" s="1">
        <f t="shared" si="224"/>
        <v>274100</v>
      </c>
    </row>
    <row r="2745" ht="15">
      <c r="CL2745" s="1">
        <f t="shared" si="224"/>
        <v>274200</v>
      </c>
    </row>
    <row r="2746" ht="15">
      <c r="CL2746" s="1">
        <f t="shared" si="224"/>
        <v>274300</v>
      </c>
    </row>
    <row r="2747" ht="15">
      <c r="CL2747" s="1">
        <f t="shared" si="224"/>
        <v>274400</v>
      </c>
    </row>
    <row r="2748" ht="15">
      <c r="CL2748" s="1">
        <f t="shared" si="224"/>
        <v>274500</v>
      </c>
    </row>
    <row r="2749" ht="15">
      <c r="CL2749" s="1">
        <f t="shared" si="224"/>
        <v>274600</v>
      </c>
    </row>
    <row r="2750" ht="15">
      <c r="CL2750" s="1">
        <f t="shared" si="224"/>
        <v>274700</v>
      </c>
    </row>
    <row r="2751" ht="15">
      <c r="CL2751" s="1">
        <f t="shared" si="224"/>
        <v>274800</v>
      </c>
    </row>
    <row r="2752" ht="15">
      <c r="CL2752" s="1">
        <f t="shared" si="224"/>
        <v>274900</v>
      </c>
    </row>
    <row r="2753" ht="15">
      <c r="CL2753" s="1">
        <f t="shared" si="224"/>
        <v>275000</v>
      </c>
    </row>
    <row r="2754" ht="15">
      <c r="CL2754" s="1">
        <f t="shared" si="224"/>
        <v>275100</v>
      </c>
    </row>
    <row r="2755" ht="15">
      <c r="CL2755" s="1">
        <f t="shared" si="224"/>
        <v>275200</v>
      </c>
    </row>
    <row r="2756" ht="15">
      <c r="CL2756" s="1">
        <f t="shared" si="224"/>
        <v>275300</v>
      </c>
    </row>
    <row r="2757" ht="15">
      <c r="CL2757" s="1">
        <f aca="true" t="shared" si="225" ref="CL2757:CL2820">CL2756+100</f>
        <v>275400</v>
      </c>
    </row>
    <row r="2758" ht="15">
      <c r="CL2758" s="1">
        <f t="shared" si="225"/>
        <v>275500</v>
      </c>
    </row>
    <row r="2759" ht="15">
      <c r="CL2759" s="1">
        <f t="shared" si="225"/>
        <v>275600</v>
      </c>
    </row>
    <row r="2760" ht="15">
      <c r="CL2760" s="1">
        <f t="shared" si="225"/>
        <v>275700</v>
      </c>
    </row>
    <row r="2761" ht="15">
      <c r="CL2761" s="1">
        <f t="shared" si="225"/>
        <v>275800</v>
      </c>
    </row>
    <row r="2762" ht="15">
      <c r="CL2762" s="1">
        <f t="shared" si="225"/>
        <v>275900</v>
      </c>
    </row>
    <row r="2763" ht="15">
      <c r="CL2763" s="1">
        <f t="shared" si="225"/>
        <v>276000</v>
      </c>
    </row>
    <row r="2764" ht="15">
      <c r="CL2764" s="1">
        <f t="shared" si="225"/>
        <v>276100</v>
      </c>
    </row>
    <row r="2765" ht="15">
      <c r="CL2765" s="1">
        <f t="shared" si="225"/>
        <v>276200</v>
      </c>
    </row>
    <row r="2766" ht="15">
      <c r="CL2766" s="1">
        <f t="shared" si="225"/>
        <v>276300</v>
      </c>
    </row>
    <row r="2767" ht="15">
      <c r="CL2767" s="1">
        <f t="shared" si="225"/>
        <v>276400</v>
      </c>
    </row>
    <row r="2768" ht="15">
      <c r="CL2768" s="1">
        <f t="shared" si="225"/>
        <v>276500</v>
      </c>
    </row>
    <row r="2769" ht="15">
      <c r="CL2769" s="1">
        <f t="shared" si="225"/>
        <v>276600</v>
      </c>
    </row>
    <row r="2770" ht="15">
      <c r="CL2770" s="1">
        <f t="shared" si="225"/>
        <v>276700</v>
      </c>
    </row>
    <row r="2771" ht="15">
      <c r="CL2771" s="1">
        <f t="shared" si="225"/>
        <v>276800</v>
      </c>
    </row>
    <row r="2772" ht="15">
      <c r="CL2772" s="1">
        <f t="shared" si="225"/>
        <v>276900</v>
      </c>
    </row>
    <row r="2773" ht="15">
      <c r="CL2773" s="1">
        <f t="shared" si="225"/>
        <v>277000</v>
      </c>
    </row>
    <row r="2774" ht="15">
      <c r="CL2774" s="1">
        <f t="shared" si="225"/>
        <v>277100</v>
      </c>
    </row>
    <row r="2775" ht="15">
      <c r="CL2775" s="1">
        <f t="shared" si="225"/>
        <v>277200</v>
      </c>
    </row>
    <row r="2776" ht="15">
      <c r="CL2776" s="1">
        <f t="shared" si="225"/>
        <v>277300</v>
      </c>
    </row>
    <row r="2777" ht="15">
      <c r="CL2777" s="1">
        <f t="shared" si="225"/>
        <v>277400</v>
      </c>
    </row>
    <row r="2778" ht="15">
      <c r="CL2778" s="1">
        <f t="shared" si="225"/>
        <v>277500</v>
      </c>
    </row>
    <row r="2779" ht="15">
      <c r="CL2779" s="1">
        <f t="shared" si="225"/>
        <v>277600</v>
      </c>
    </row>
    <row r="2780" ht="15">
      <c r="CL2780" s="1">
        <f t="shared" si="225"/>
        <v>277700</v>
      </c>
    </row>
    <row r="2781" ht="15">
      <c r="CL2781" s="1">
        <f t="shared" si="225"/>
        <v>277800</v>
      </c>
    </row>
    <row r="2782" ht="15">
      <c r="CL2782" s="1">
        <f t="shared" si="225"/>
        <v>277900</v>
      </c>
    </row>
    <row r="2783" ht="15">
      <c r="CL2783" s="1">
        <f t="shared" si="225"/>
        <v>278000</v>
      </c>
    </row>
    <row r="2784" ht="15">
      <c r="CL2784" s="1">
        <f t="shared" si="225"/>
        <v>278100</v>
      </c>
    </row>
    <row r="2785" ht="15">
      <c r="CL2785" s="1">
        <f t="shared" si="225"/>
        <v>278200</v>
      </c>
    </row>
    <row r="2786" ht="15">
      <c r="CL2786" s="1">
        <f t="shared" si="225"/>
        <v>278300</v>
      </c>
    </row>
    <row r="2787" ht="15">
      <c r="CL2787" s="1">
        <f t="shared" si="225"/>
        <v>278400</v>
      </c>
    </row>
    <row r="2788" ht="15">
      <c r="CL2788" s="1">
        <f t="shared" si="225"/>
        <v>278500</v>
      </c>
    </row>
    <row r="2789" ht="15">
      <c r="CL2789" s="1">
        <f t="shared" si="225"/>
        <v>278600</v>
      </c>
    </row>
    <row r="2790" ht="15">
      <c r="CL2790" s="1">
        <f t="shared" si="225"/>
        <v>278700</v>
      </c>
    </row>
    <row r="2791" ht="15">
      <c r="CL2791" s="1">
        <f t="shared" si="225"/>
        <v>278800</v>
      </c>
    </row>
    <row r="2792" ht="15">
      <c r="CL2792" s="1">
        <f t="shared" si="225"/>
        <v>278900</v>
      </c>
    </row>
    <row r="2793" ht="15">
      <c r="CL2793" s="1">
        <f t="shared" si="225"/>
        <v>279000</v>
      </c>
    </row>
    <row r="2794" ht="15">
      <c r="CL2794" s="1">
        <f t="shared" si="225"/>
        <v>279100</v>
      </c>
    </row>
    <row r="2795" ht="15">
      <c r="CL2795" s="1">
        <f t="shared" si="225"/>
        <v>279200</v>
      </c>
    </row>
    <row r="2796" ht="15">
      <c r="CL2796" s="1">
        <f t="shared" si="225"/>
        <v>279300</v>
      </c>
    </row>
    <row r="2797" ht="15">
      <c r="CL2797" s="1">
        <f t="shared" si="225"/>
        <v>279400</v>
      </c>
    </row>
    <row r="2798" ht="15">
      <c r="CL2798" s="1">
        <f t="shared" si="225"/>
        <v>279500</v>
      </c>
    </row>
    <row r="2799" ht="15">
      <c r="CL2799" s="1">
        <f t="shared" si="225"/>
        <v>279600</v>
      </c>
    </row>
    <row r="2800" ht="15">
      <c r="CL2800" s="1">
        <f t="shared" si="225"/>
        <v>279700</v>
      </c>
    </row>
    <row r="2801" ht="15">
      <c r="CL2801" s="1">
        <f t="shared" si="225"/>
        <v>279800</v>
      </c>
    </row>
    <row r="2802" ht="15">
      <c r="CL2802" s="1">
        <f t="shared" si="225"/>
        <v>279900</v>
      </c>
    </row>
    <row r="2803" ht="15">
      <c r="CL2803" s="1">
        <f t="shared" si="225"/>
        <v>280000</v>
      </c>
    </row>
    <row r="2804" ht="15">
      <c r="CL2804" s="1">
        <f t="shared" si="225"/>
        <v>280100</v>
      </c>
    </row>
    <row r="2805" ht="15">
      <c r="CL2805" s="1">
        <f t="shared" si="225"/>
        <v>280200</v>
      </c>
    </row>
    <row r="2806" ht="15">
      <c r="CL2806" s="1">
        <f t="shared" si="225"/>
        <v>280300</v>
      </c>
    </row>
    <row r="2807" ht="15">
      <c r="CL2807" s="1">
        <f t="shared" si="225"/>
        <v>280400</v>
      </c>
    </row>
    <row r="2808" ht="15">
      <c r="CL2808" s="1">
        <f t="shared" si="225"/>
        <v>280500</v>
      </c>
    </row>
    <row r="2809" ht="15">
      <c r="CL2809" s="1">
        <f t="shared" si="225"/>
        <v>280600</v>
      </c>
    </row>
    <row r="2810" ht="15">
      <c r="CL2810" s="1">
        <f t="shared" si="225"/>
        <v>280700</v>
      </c>
    </row>
    <row r="2811" ht="15">
      <c r="CL2811" s="1">
        <f t="shared" si="225"/>
        <v>280800</v>
      </c>
    </row>
    <row r="2812" ht="15">
      <c r="CL2812" s="1">
        <f t="shared" si="225"/>
        <v>280900</v>
      </c>
    </row>
    <row r="2813" ht="15">
      <c r="CL2813" s="1">
        <f t="shared" si="225"/>
        <v>281000</v>
      </c>
    </row>
    <row r="2814" ht="15">
      <c r="CL2814" s="1">
        <f t="shared" si="225"/>
        <v>281100</v>
      </c>
    </row>
    <row r="2815" ht="15">
      <c r="CL2815" s="1">
        <f t="shared" si="225"/>
        <v>281200</v>
      </c>
    </row>
    <row r="2816" ht="15">
      <c r="CL2816" s="1">
        <f t="shared" si="225"/>
        <v>281300</v>
      </c>
    </row>
    <row r="2817" ht="15">
      <c r="CL2817" s="1">
        <f t="shared" si="225"/>
        <v>281400</v>
      </c>
    </row>
    <row r="2818" ht="15">
      <c r="CL2818" s="1">
        <f t="shared" si="225"/>
        <v>281500</v>
      </c>
    </row>
    <row r="2819" ht="15">
      <c r="CL2819" s="1">
        <f t="shared" si="225"/>
        <v>281600</v>
      </c>
    </row>
    <row r="2820" ht="15">
      <c r="CL2820" s="1">
        <f t="shared" si="225"/>
        <v>281700</v>
      </c>
    </row>
    <row r="2821" ht="15">
      <c r="CL2821" s="1">
        <f aca="true" t="shared" si="226" ref="CL2821:CL2885">CL2820+100</f>
        <v>281800</v>
      </c>
    </row>
    <row r="2822" ht="15">
      <c r="CL2822" s="1">
        <f t="shared" si="226"/>
        <v>281900</v>
      </c>
    </row>
    <row r="2823" ht="15">
      <c r="CL2823" s="1">
        <f t="shared" si="226"/>
        <v>282000</v>
      </c>
    </row>
    <row r="2824" ht="15">
      <c r="CL2824" s="1">
        <f t="shared" si="226"/>
        <v>282100</v>
      </c>
    </row>
    <row r="2825" ht="15">
      <c r="CL2825" s="1">
        <f t="shared" si="226"/>
        <v>282200</v>
      </c>
    </row>
    <row r="2826" ht="15">
      <c r="CL2826" s="1">
        <f t="shared" si="226"/>
        <v>282300</v>
      </c>
    </row>
    <row r="2827" ht="15">
      <c r="CL2827" s="1">
        <f t="shared" si="226"/>
        <v>282400</v>
      </c>
    </row>
    <row r="2828" ht="15">
      <c r="CL2828" s="1">
        <f t="shared" si="226"/>
        <v>282500</v>
      </c>
    </row>
    <row r="2829" ht="15">
      <c r="CL2829" s="1">
        <f t="shared" si="226"/>
        <v>282600</v>
      </c>
    </row>
    <row r="2830" ht="15">
      <c r="CL2830" s="1">
        <f t="shared" si="226"/>
        <v>282700</v>
      </c>
    </row>
    <row r="2831" ht="15">
      <c r="CL2831" s="1">
        <f t="shared" si="226"/>
        <v>282800</v>
      </c>
    </row>
    <row r="2832" ht="15">
      <c r="CL2832" s="1">
        <f t="shared" si="226"/>
        <v>282900</v>
      </c>
    </row>
    <row r="2833" ht="15">
      <c r="CL2833" s="1">
        <f t="shared" si="226"/>
        <v>283000</v>
      </c>
    </row>
    <row r="2834" ht="15">
      <c r="CL2834" s="1">
        <f t="shared" si="226"/>
        <v>283100</v>
      </c>
    </row>
    <row r="2835" ht="15">
      <c r="CL2835" s="1">
        <f t="shared" si="226"/>
        <v>283200</v>
      </c>
    </row>
    <row r="2836" ht="15">
      <c r="CL2836" s="1">
        <f t="shared" si="226"/>
        <v>283300</v>
      </c>
    </row>
    <row r="2837" ht="15">
      <c r="CL2837" s="1">
        <f t="shared" si="226"/>
        <v>283400</v>
      </c>
    </row>
    <row r="2838" ht="15">
      <c r="CL2838" s="1">
        <f t="shared" si="226"/>
        <v>283500</v>
      </c>
    </row>
    <row r="2839" ht="15">
      <c r="CL2839" s="1">
        <f t="shared" si="226"/>
        <v>283600</v>
      </c>
    </row>
    <row r="2840" ht="15">
      <c r="CL2840" s="1">
        <f t="shared" si="226"/>
        <v>283700</v>
      </c>
    </row>
    <row r="2841" ht="15">
      <c r="CL2841" s="1">
        <f t="shared" si="226"/>
        <v>283800</v>
      </c>
    </row>
    <row r="2842" ht="15">
      <c r="CL2842" s="1">
        <f t="shared" si="226"/>
        <v>283900</v>
      </c>
    </row>
    <row r="2843" ht="15">
      <c r="CL2843" s="1">
        <f t="shared" si="226"/>
        <v>284000</v>
      </c>
    </row>
    <row r="2844" ht="15">
      <c r="CL2844" s="1">
        <f t="shared" si="226"/>
        <v>284100</v>
      </c>
    </row>
    <row r="2845" ht="15">
      <c r="CL2845" s="1">
        <f t="shared" si="226"/>
        <v>284200</v>
      </c>
    </row>
    <row r="2846" ht="15">
      <c r="CL2846" s="1">
        <f t="shared" si="226"/>
        <v>284300</v>
      </c>
    </row>
    <row r="2847" ht="15">
      <c r="CL2847" s="1">
        <f t="shared" si="226"/>
        <v>284400</v>
      </c>
    </row>
    <row r="2848" ht="15">
      <c r="CL2848" s="1">
        <f t="shared" si="226"/>
        <v>284500</v>
      </c>
    </row>
    <row r="2849" ht="15">
      <c r="CL2849" s="1">
        <f t="shared" si="226"/>
        <v>284600</v>
      </c>
    </row>
    <row r="2850" ht="15">
      <c r="CL2850" s="1">
        <f t="shared" si="226"/>
        <v>284700</v>
      </c>
    </row>
    <row r="2851" ht="15">
      <c r="CL2851" s="1">
        <f t="shared" si="226"/>
        <v>284800</v>
      </c>
    </row>
    <row r="2852" ht="15">
      <c r="CL2852" s="1">
        <f t="shared" si="226"/>
        <v>284900</v>
      </c>
    </row>
    <row r="2853" ht="15">
      <c r="CL2853" s="1">
        <f t="shared" si="226"/>
        <v>285000</v>
      </c>
    </row>
    <row r="2854" ht="15">
      <c r="CL2854" s="1">
        <f t="shared" si="226"/>
        <v>285100</v>
      </c>
    </row>
    <row r="2855" ht="15">
      <c r="CL2855" s="1">
        <f t="shared" si="226"/>
        <v>285200</v>
      </c>
    </row>
    <row r="2856" ht="15">
      <c r="CL2856" s="1">
        <f t="shared" si="226"/>
        <v>285300</v>
      </c>
    </row>
    <row r="2857" ht="15">
      <c r="CL2857" s="1">
        <f t="shared" si="226"/>
        <v>285400</v>
      </c>
    </row>
    <row r="2858" ht="15">
      <c r="CL2858" s="1">
        <f t="shared" si="226"/>
        <v>285500</v>
      </c>
    </row>
    <row r="2859" ht="15">
      <c r="CL2859" s="1">
        <f t="shared" si="226"/>
        <v>285600</v>
      </c>
    </row>
    <row r="2860" ht="15">
      <c r="CL2860" s="1">
        <f t="shared" si="226"/>
        <v>285700</v>
      </c>
    </row>
    <row r="2861" ht="15">
      <c r="CL2861" s="1">
        <f t="shared" si="226"/>
        <v>285800</v>
      </c>
    </row>
    <row r="2862" ht="15">
      <c r="CL2862" s="1">
        <f t="shared" si="226"/>
        <v>285900</v>
      </c>
    </row>
    <row r="2863" ht="15">
      <c r="CL2863" s="1">
        <f t="shared" si="226"/>
        <v>286000</v>
      </c>
    </row>
    <row r="2864" ht="15">
      <c r="CL2864" s="1">
        <f t="shared" si="226"/>
        <v>286100</v>
      </c>
    </row>
    <row r="2865" ht="15">
      <c r="CL2865" s="1">
        <f t="shared" si="226"/>
        <v>286200</v>
      </c>
    </row>
    <row r="2866" ht="15">
      <c r="CL2866" s="1">
        <f t="shared" si="226"/>
        <v>286300</v>
      </c>
    </row>
    <row r="2867" ht="15">
      <c r="CL2867" s="1">
        <f t="shared" si="226"/>
        <v>286400</v>
      </c>
    </row>
    <row r="2868" ht="15">
      <c r="CL2868" s="1">
        <f t="shared" si="226"/>
        <v>286500</v>
      </c>
    </row>
    <row r="2869" ht="15">
      <c r="CL2869" s="1">
        <f t="shared" si="226"/>
        <v>286600</v>
      </c>
    </row>
    <row r="2870" ht="15">
      <c r="CL2870" s="1">
        <f t="shared" si="226"/>
        <v>286700</v>
      </c>
    </row>
    <row r="2871" ht="15">
      <c r="CL2871" s="1">
        <f t="shared" si="226"/>
        <v>286800</v>
      </c>
    </row>
    <row r="2872" ht="15">
      <c r="CL2872" s="1">
        <f t="shared" si="226"/>
        <v>286900</v>
      </c>
    </row>
    <row r="2873" ht="15">
      <c r="CL2873" s="1">
        <f t="shared" si="226"/>
        <v>287000</v>
      </c>
    </row>
    <row r="2874" ht="15">
      <c r="CL2874" s="1">
        <f t="shared" si="226"/>
        <v>287100</v>
      </c>
    </row>
    <row r="2875" ht="15">
      <c r="CL2875" s="1">
        <f t="shared" si="226"/>
        <v>287200</v>
      </c>
    </row>
    <row r="2876" ht="15">
      <c r="CL2876" s="1">
        <f t="shared" si="226"/>
        <v>287300</v>
      </c>
    </row>
    <row r="2877" ht="15">
      <c r="CL2877" s="1">
        <f t="shared" si="226"/>
        <v>287400</v>
      </c>
    </row>
    <row r="2878" ht="15">
      <c r="CL2878" s="1">
        <f t="shared" si="226"/>
        <v>287500</v>
      </c>
    </row>
    <row r="2879" ht="15">
      <c r="CL2879" s="1">
        <f t="shared" si="226"/>
        <v>287600</v>
      </c>
    </row>
    <row r="2880" ht="15">
      <c r="CL2880" s="1">
        <f t="shared" si="226"/>
        <v>287700</v>
      </c>
    </row>
    <row r="2881" ht="15">
      <c r="CL2881" s="1">
        <f t="shared" si="226"/>
        <v>287800</v>
      </c>
    </row>
    <row r="2882" ht="15">
      <c r="CL2882" s="1">
        <f t="shared" si="226"/>
        <v>287900</v>
      </c>
    </row>
    <row r="2883" ht="15">
      <c r="CL2883" s="1">
        <f t="shared" si="226"/>
        <v>288000</v>
      </c>
    </row>
    <row r="2884" ht="15">
      <c r="CL2884" s="1">
        <f t="shared" si="226"/>
        <v>288100</v>
      </c>
    </row>
    <row r="2885" ht="15">
      <c r="CL2885" s="1">
        <f t="shared" si="226"/>
        <v>288200</v>
      </c>
    </row>
  </sheetData>
  <sheetProtection/>
  <printOptions/>
  <pageMargins left="0.5" right="0.5" top="0.5" bottom="0.5" header="0.5" footer="0.5"/>
  <pageSetup horizontalDpi="600" verticalDpi="600" orientation="portrait" scale="85" r:id="rId1"/>
  <rowBreaks count="1" manualBreakCount="1">
    <brk id="5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troy.otto</cp:lastModifiedBy>
  <cp:lastPrinted>2018-10-15T01:27:40Z</cp:lastPrinted>
  <dcterms:created xsi:type="dcterms:W3CDTF">2000-09-29T00:07:58Z</dcterms:created>
  <dcterms:modified xsi:type="dcterms:W3CDTF">2018-10-15T02:28:06Z</dcterms:modified>
  <cp:category/>
  <cp:version/>
  <cp:contentType/>
  <cp:contentStatus/>
</cp:coreProperties>
</file>