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000 2020-21 CLC Activities\Benchmarking 21 plus\North Carolina\Spanish Translations\"/>
    </mc:Choice>
  </mc:AlternateContent>
  <bookViews>
    <workbookView xWindow="0" yWindow="0" windowWidth="20520" windowHeight="10988"/>
  </bookViews>
  <sheets>
    <sheet name="Léame" sheetId="6" r:id="rId1"/>
    <sheet name="Estimador" sheetId="1" r:id="rId2"/>
    <sheet name="Tarjeta de Puntuación " sheetId="2" r:id="rId3"/>
    <sheet name="Estándar Financiero Glosario" sheetId="4" r:id="rId4"/>
    <sheet name="Muestra" sheetId="5" r:id="rId5"/>
  </sheets>
  <definedNames>
    <definedName name="_xlnm.Print_Area" localSheetId="1">Estimador!$B$2:$M$52</definedName>
    <definedName name="_xlnm.Print_Area" localSheetId="0">Léame!$B$1:$Q$24</definedName>
    <definedName name="_xlnm.Print_Area" localSheetId="4">Muestra!$B$1:$M$52</definedName>
    <definedName name="_xlnm.Print_Titles" localSheetId="1">Estimador!$2:$3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5" l="1"/>
  <c r="B49" i="5"/>
  <c r="B45" i="5"/>
  <c r="B41" i="5"/>
  <c r="J50" i="5"/>
  <c r="J51" i="5"/>
  <c r="J49" i="5"/>
  <c r="I44" i="5"/>
  <c r="I37" i="5"/>
  <c r="J48" i="5"/>
  <c r="J47" i="5"/>
  <c r="J46" i="5"/>
  <c r="J39" i="5"/>
  <c r="J40" i="5"/>
  <c r="J41" i="5"/>
  <c r="J42" i="5"/>
  <c r="J43" i="5"/>
  <c r="J38" i="5"/>
  <c r="E38" i="5"/>
  <c r="E37" i="5"/>
  <c r="J6" i="5"/>
  <c r="L5" i="5"/>
  <c r="J5" i="5"/>
  <c r="H6" i="5"/>
  <c r="F5" i="5"/>
  <c r="C5" i="5"/>
  <c r="B2" i="5"/>
  <c r="C12" i="5"/>
  <c r="C11" i="5"/>
  <c r="C10" i="5"/>
  <c r="C9" i="5"/>
  <c r="C8" i="5"/>
  <c r="C7" i="5"/>
  <c r="C23" i="5"/>
  <c r="C22" i="5"/>
  <c r="C21" i="5"/>
  <c r="C20" i="5"/>
  <c r="C19" i="5"/>
  <c r="C18" i="5"/>
  <c r="C17" i="5"/>
  <c r="C16" i="5"/>
  <c r="C15" i="5"/>
  <c r="C26" i="5"/>
  <c r="C27" i="5"/>
  <c r="C28" i="5"/>
  <c r="C29" i="5"/>
  <c r="C30" i="5"/>
  <c r="C31" i="5"/>
  <c r="C32" i="5"/>
  <c r="C33" i="5"/>
  <c r="C34" i="5"/>
  <c r="C35" i="5"/>
  <c r="B35" i="5"/>
  <c r="B34" i="5"/>
  <c r="B33" i="5"/>
  <c r="B32" i="5"/>
  <c r="B31" i="5"/>
  <c r="B30" i="5"/>
  <c r="B29" i="5"/>
  <c r="B28" i="5"/>
  <c r="B27" i="5"/>
  <c r="B26" i="5"/>
  <c r="B25" i="5"/>
  <c r="B21" i="5"/>
  <c r="B22" i="5"/>
  <c r="B23" i="5"/>
  <c r="B20" i="5"/>
  <c r="B19" i="5"/>
  <c r="B18" i="5"/>
  <c r="B17" i="5"/>
  <c r="B16" i="5"/>
  <c r="B15" i="5"/>
  <c r="B14" i="5"/>
  <c r="B7" i="5"/>
  <c r="B8" i="5"/>
  <c r="B9" i="5"/>
  <c r="B10" i="5"/>
  <c r="B11" i="5"/>
  <c r="B12" i="5"/>
  <c r="B6" i="5"/>
  <c r="M39" i="5" l="1"/>
  <c r="M43" i="5"/>
  <c r="L6" i="1" l="1"/>
  <c r="L6" i="5" s="1"/>
  <c r="J22" i="1"/>
  <c r="J18" i="1"/>
  <c r="J9" i="1"/>
  <c r="J12" i="1" s="1"/>
  <c r="M49" i="5"/>
  <c r="M37" i="5"/>
  <c r="J34" i="5"/>
  <c r="J27" i="5"/>
  <c r="J28" i="5" s="1"/>
  <c r="J26" i="5"/>
  <c r="J22" i="5"/>
  <c r="J18" i="5"/>
  <c r="J33" i="5" s="1"/>
  <c r="J9" i="5"/>
  <c r="J12" i="5" s="1"/>
  <c r="J29" i="5" l="1"/>
  <c r="M38" i="5"/>
  <c r="M44" i="5" s="1"/>
  <c r="J32" i="5"/>
  <c r="J23" i="1"/>
  <c r="J32" i="1" s="1"/>
  <c r="J35" i="5"/>
  <c r="J31" i="5"/>
  <c r="J23" i="5"/>
  <c r="J34" i="1"/>
  <c r="J26" i="1"/>
  <c r="M43" i="1"/>
  <c r="J30" i="5" l="1"/>
  <c r="M51" i="5"/>
  <c r="M50" i="5"/>
  <c r="J33" i="1"/>
  <c r="M39" i="1"/>
  <c r="J30" i="1" l="1"/>
  <c r="J29" i="1"/>
  <c r="M37" i="1" l="1"/>
  <c r="J27" i="1"/>
  <c r="J28" i="1" s="1"/>
  <c r="M38" i="1" l="1"/>
  <c r="J35" i="1"/>
  <c r="J31" i="1"/>
  <c r="M49" i="1"/>
  <c r="M44" i="1" l="1"/>
  <c r="M50" i="1" l="1"/>
  <c r="M51" i="1"/>
</calcChain>
</file>

<file path=xl/comments1.xml><?xml version="1.0" encoding="utf-8"?>
<comments xmlns="http://schemas.openxmlformats.org/spreadsheetml/2006/main">
  <authors>
    <author>Delray Lecy</author>
    <author>Simonsen, Jon C.</author>
  </authors>
  <commentList>
    <comment ref="J7" authorId="0" shapeId="0">
      <text>
        <r>
          <rPr>
            <sz val="9"/>
            <color indexed="81"/>
            <rFont val="Tahoma"/>
            <family val="2"/>
          </rPr>
          <t>Ingrese el ingreso bruto en efectivo para toda la producción agrícola, antes de cualquier deducción de gastos</t>
        </r>
      </text>
    </comment>
    <comment ref="J8" authorId="0" shapeId="0">
      <text>
        <r>
          <rPr>
            <sz val="9"/>
            <color indexed="81"/>
            <rFont val="Tahoma"/>
            <family val="2"/>
          </rPr>
          <t>Ingrese el total de gastos en efectivo para toda la producción agrícola y ganadera, incluidos los costos directos y fijos, y los gastos generales.</t>
        </r>
      </text>
    </comment>
    <comment ref="C9" authorId="0" shapeId="0">
      <text>
        <r>
          <rPr>
            <sz val="9"/>
            <color indexed="81"/>
            <rFont val="Tahoma"/>
            <family val="2"/>
          </rPr>
          <t xml:space="preserve">Número calculado ... muestra los ingresos en efectivo disponibles para cubrir gastos no monetarios y generar ganancias
</t>
        </r>
      </text>
    </comment>
    <comment ref="J10" authorId="0" shapeId="0">
      <text>
        <r>
          <rPr>
            <sz val="9"/>
            <color indexed="81"/>
            <rFont val="Tahoma"/>
            <family val="2"/>
          </rPr>
          <t xml:space="preserve">Ingrese la depreciación de maquinaria, equipo y construcción. Utilice la depreciación económica / administrativa cuando sea posible. Ingrese la depreciación fiscal si la depreciación económica / administrativa no está disponible
</t>
        </r>
      </text>
    </comment>
    <comment ref="J11" authorId="0" shapeId="0">
      <text>
        <r>
          <rPr>
            <sz val="9"/>
            <color indexed="81"/>
            <rFont val="Tahoma"/>
            <family val="2"/>
          </rPr>
          <t>Ingrese el cálculo del inventario final menos los montos del inventario inicial, más las compras, menos las ventas para cada uno de los que se enumeran a continuación que forman parte del negocio:
- Prepagos y suministros                     - Cuentas por cobrar
- Cobertura de ganancias o pérdidas    - Otros activos corrientes
- Inventario de cultivos y alimentos       - Ganadería de mercado
- Otros activos                                    - Interés acumulado
Ingrese el total de todas las áreas como se calculó ... ingrese un número negativo si el total es negativo, un número positivo si es positivo.</t>
        </r>
      </text>
    </comment>
    <comment ref="C12" authorId="0" shapeId="0">
      <text>
        <r>
          <rPr>
            <sz val="9"/>
            <color indexed="81"/>
            <rFont val="Tahoma"/>
            <family val="2"/>
          </rPr>
          <t xml:space="preserve">Número calculado. Indica la utilidad agrícola neta para un año determinado.
</t>
        </r>
      </text>
    </comment>
    <comment ref="J15" authorId="0" shapeId="0">
      <text>
        <r>
          <rPr>
            <sz val="9"/>
            <color indexed="81"/>
            <rFont val="Tahoma"/>
            <family val="2"/>
          </rPr>
          <t>Ingrese el valor total de los activos actuales para el negocio agrícola (artículos que podrían venderse o accederse en menos de 12 meses). Incluya activos como:
- Efectivo y cheques            - Exp y suministros prepagos
- Cuentas por cobrar           - Cuentas de cobertura
- Otros activos corrientes     - Inventario de cultivos
- Ganadería a la venta (no cría)</t>
        </r>
      </text>
    </comment>
    <comment ref="J16" authorId="0" shapeId="0">
      <text>
        <r>
          <rPr>
            <sz val="9"/>
            <color indexed="81"/>
            <rFont val="Tahoma"/>
            <family val="2"/>
          </rPr>
          <t xml:space="preserve">Ingrese el valor total de los activos a mediano y largo plazo para el negocio agrícola (artículos que tienen una vida útil mayor a 12 meses). Incluya activos como:
- Ganadería de cría            - Maquinaria
- Equipo                           - Vehículos titulados
- Tierra                            - Edificios y mejoras
- Otros activos intermedios o a largo plazo
(Estos activos también se conocen como: Activos no corrientes)
</t>
        </r>
      </text>
    </comment>
    <comment ref="J17" authorId="0" shapeId="0">
      <text>
        <r>
          <rPr>
            <sz val="9"/>
            <color indexed="81"/>
            <rFont val="Tahoma"/>
            <family val="2"/>
          </rPr>
          <t xml:space="preserve">Ingrese el valor total de todos los bienes personales. Incluya activos como:
- Efectivo personal y cheques          
- Ahorros personales y valor en efectivo de cuentas de jubilación
- Vehículos titulados no listados como activos agrícolas         
- Hogar y otros edificios personales
- Otros activos personales
</t>
        </r>
      </text>
    </comment>
    <comment ref="C18" authorId="0" shapeId="0">
      <text>
        <r>
          <rPr>
            <sz val="9"/>
            <color indexed="81"/>
            <rFont val="Tahoma"/>
            <family val="2"/>
          </rPr>
          <t xml:space="preserve">Este es el total de todos los activos corrientes, no corrientes y personales enumerados anteriormente.
</t>
        </r>
      </text>
    </comment>
    <comment ref="J19" authorId="0" shapeId="0">
      <text>
        <r>
          <rPr>
            <sz val="9"/>
            <color indexed="81"/>
            <rFont val="Tahoma"/>
            <family val="2"/>
          </rPr>
          <t>Ingrese el saldo principal de los pasivos corrientes para el negocio agrícola. Pasivos que se alinean con los activos corrientes enumerados en el artículo número 7 anterior. Incluya pasivos como:
- Interés acumulado                        - Préstamos corrientes (menos de 1 año)
- Principio debido a préstamos a plazo (no corrientes) dentro de los 12 meses</t>
        </r>
      </text>
    </comment>
    <comment ref="J20" authorId="0" shapeId="0">
      <text>
        <r>
          <rPr>
            <sz val="9"/>
            <color indexed="81"/>
            <rFont val="Tahoma"/>
            <family val="2"/>
          </rPr>
          <t xml:space="preserve">Ingrese el saldo principal de los pasivos (no corrientes) a mediano y largo plazo para el negocio agrícola. Incluya los pasivos que se adjuntan a los activos de mediano y largo plazo enumerados en el punto 8 anterior.  </t>
        </r>
      </text>
    </comment>
    <comment ref="J21" authorId="0" shapeId="0">
      <text>
        <r>
          <rPr>
            <sz val="9"/>
            <color indexed="81"/>
            <rFont val="Tahoma"/>
            <family val="2"/>
          </rPr>
          <t>Ingrese el saldo principal de los pasivos personales para el negocio agrícola. Los pasivos se alinean con los activos personales enumerados en el artículo número 9 anterior.</t>
        </r>
      </text>
    </comment>
    <comment ref="C22" authorId="0" shapeId="0">
      <text>
        <r>
          <rPr>
            <sz val="9"/>
            <color indexed="81"/>
            <rFont val="Tahoma"/>
            <family val="2"/>
          </rPr>
          <t xml:space="preserve">Este es el total de todos los pasivos corrientes, no corrientes y personales enumerados anteriormente.
</t>
        </r>
      </text>
    </comment>
    <comment ref="C23" authorId="1" shapeId="0">
      <text>
        <r>
          <rPr>
            <sz val="9"/>
            <color indexed="81"/>
            <rFont val="Tahoma"/>
            <family val="2"/>
          </rPr>
          <t>El valor neto es activos totales menos pasivos totales</t>
        </r>
      </text>
    </comment>
    <comment ref="C26" authorId="0" shapeId="0">
      <text>
        <r>
          <rPr>
            <sz val="9"/>
            <color indexed="81"/>
            <rFont val="Tahoma"/>
            <family val="2"/>
          </rPr>
          <t xml:space="preserve">Esto se calcula dividiendo los activos corrientes por los pasivos corrientes. Consulte el cuadro de mando y el glosario para obtener más información.
</t>
        </r>
      </text>
    </comment>
    <comment ref="C27" authorId="0" shapeId="0">
      <text>
        <r>
          <rPr>
            <sz val="9"/>
            <color indexed="81"/>
            <rFont val="Tahoma"/>
            <family val="2"/>
          </rPr>
          <t xml:space="preserve">Esto se calcula restando los pasivos corrientes de los activos corrientes. Consulte el cuadro de mando y el glosario para obtener más información.
</t>
        </r>
      </text>
    </comment>
    <comment ref="C28" authorId="0" shapeId="0">
      <text>
        <r>
          <rPr>
            <sz val="9"/>
            <color indexed="81"/>
            <rFont val="Tahoma"/>
            <family val="2"/>
          </rPr>
          <t xml:space="preserve">Esto se calcula dividiendo el capital de trabajo por el ingreso agrícola bruto. Consulte el cuadro de mando y el glosario para obtener más información.
</t>
        </r>
      </text>
    </comment>
    <comment ref="C29" authorId="0" shapeId="0">
      <text>
        <r>
          <rPr>
            <sz val="9"/>
            <color indexed="81"/>
            <rFont val="Tahoma"/>
            <family val="2"/>
          </rPr>
          <t xml:space="preserve">Esto se calcula dividiendo el pasivo total por el activo total. Consulte el cuadro de mando y el glosario para obtener más información.
</t>
        </r>
      </text>
    </comment>
    <comment ref="C30" authorId="0" shapeId="0">
      <text>
        <r>
          <rPr>
            <sz val="9"/>
            <color indexed="81"/>
            <rFont val="Tahoma"/>
            <family val="2"/>
          </rPr>
          <t xml:space="preserve">Esto se calcula dividiendo el patrimonio neto por los activos totales. Consulte el cuadro de mando y el glosario para obtener más información.
</t>
        </r>
      </text>
    </comment>
    <comment ref="C31" authorId="0" shapeId="0">
      <text>
        <r>
          <rPr>
            <sz val="9"/>
            <color indexed="81"/>
            <rFont val="Tahoma"/>
            <family val="2"/>
          </rPr>
          <t xml:space="preserve">Este número se calcula dividiendo el rendimiento de los activos agrícolas por el total de activos agrícolas. Consulte el cuadro de mando y el glosario para obtener más información sobre el rendimiento de los activos agrícolas.
</t>
        </r>
      </text>
    </comment>
    <comment ref="C32" authorId="0" shapeId="0">
      <text>
        <r>
          <rPr>
            <sz val="9"/>
            <color indexed="81"/>
            <rFont val="Tahoma"/>
            <family val="2"/>
          </rPr>
          <t xml:space="preserve">Este número se calcula dividiendo el rendimiento de la plusvalía por el total de activos agrícolas. Consulte la tarjeta de puntuación y el glosario para obtener más información sobre el rendimiento del capital agrícola.
</t>
        </r>
      </text>
    </comment>
    <comment ref="C33" authorId="0" shapeId="0">
      <text>
        <r>
          <rPr>
            <sz val="9"/>
            <color indexed="81"/>
            <rFont val="Tahoma"/>
            <family val="2"/>
          </rPr>
          <t xml:space="preserve">Para este estimador, esto se calcula dividiendo el ingreso agrícola bruto por los activos agrícolas totales. Consulte el cuadro de mando y el glosario para obtener más información.
</t>
        </r>
      </text>
    </comment>
    <comment ref="C34" authorId="0" shapeId="0">
      <text>
        <r>
          <rPr>
            <sz val="9"/>
            <color indexed="81"/>
            <rFont val="Tahoma"/>
            <family val="2"/>
          </rPr>
          <t xml:space="preserve">Esto se calcula primero, restando los gastos por intereses de los gastos operativos de la granja de efectivo. Luego, esa cantidad neta se divide por el ingreso agrícola bruto. Consulte el cuadro de mando y el glosario para obtener más información.
</t>
        </r>
      </text>
    </comment>
    <comment ref="C35" authorId="0" shapeId="0">
      <text>
        <r>
          <rPr>
            <sz val="9"/>
            <color indexed="81"/>
            <rFont val="Tahoma"/>
            <family val="2"/>
          </rPr>
          <t xml:space="preserve">Esto se calcula dividiendo el ingreso agrícola neto en el ingreso agrícola bruto. Consulte el cuadro de mando y el glosario para obtener más información.
</t>
        </r>
      </text>
    </comment>
    <comment ref="F37" authorId="0" shapeId="0">
      <text>
        <r>
          <rPr>
            <sz val="9"/>
            <color indexed="81"/>
            <rFont val="Tahoma"/>
            <family val="2"/>
          </rPr>
          <t>Ingrese un valor estimado por el tiempo invertido en operar el negocio y tomar decisiones para respaldar el negocio.</t>
        </r>
      </text>
    </comment>
    <comment ref="F38" authorId="0" shapeId="0">
      <text>
        <r>
          <rPr>
            <sz val="9"/>
            <color indexed="81"/>
            <rFont val="Tahoma"/>
            <family val="2"/>
          </rPr>
          <t xml:space="preserve">Ingrese el monto real pagado por los gastos por intereses para operar el negocio. Eso incluye partidas de interés corrientes y no corrientes.
</t>
        </r>
      </text>
    </comment>
    <comment ref="C40" authorId="0" shapeId="0">
      <text>
        <r>
          <rPr>
            <sz val="9"/>
            <color indexed="81"/>
            <rFont val="Tahoma"/>
            <family val="2"/>
          </rPr>
          <t xml:space="preserve">Considere la información financiera que aparece en esta hoja. Con base en esos datos, enumere tres objetivos comerciales y/o personales que respaldarán sus esfuerzos para mejorar el negocio en el próximo año y/o en el largo plazo.
</t>
        </r>
      </text>
    </comment>
    <comment ref="M40" authorId="0" shapeId="0">
      <text>
        <r>
          <rPr>
            <sz val="9"/>
            <color indexed="81"/>
            <rFont val="Tahoma"/>
            <family val="2"/>
          </rPr>
          <t xml:space="preserve">Ingrese todos los ingresos personales de la familia. En familias de doble ingreso, esto incluye ambos ingresos. También incluya ingresos por inversiones y fuentes de ingresos inusuales. Todos los ingresos que sustentan a la familia.
</t>
        </r>
      </text>
    </comment>
    <comment ref="M41" authorId="0" shapeId="0">
      <text>
        <r>
          <rPr>
            <sz val="9"/>
            <color indexed="81"/>
            <rFont val="Tahoma"/>
            <family val="2"/>
          </rPr>
          <t xml:space="preserve">Ingrese todos los gastos relacionados con el mantenimiento de la familia. Esto incluye cualquier gasto de bolsillo que resulte de las actividades familiares. Esto incluye: comestibles, servicios médicos, seguros, ropa, recreación, suministros, mantenimiento del hogar y todos los demás gastos personales ... EXCLUYENDO IMPUESTOS SOBRE LA RENTA.
</t>
        </r>
      </text>
    </comment>
    <comment ref="M42" authorId="0" shapeId="0">
      <text>
        <r>
          <rPr>
            <sz val="9"/>
            <color indexed="81"/>
            <rFont val="Tahoma"/>
            <family val="2"/>
          </rPr>
          <t xml:space="preserve">Ingrese el impuesto sobre la renta total pagado.
</t>
        </r>
      </text>
    </comment>
    <comment ref="J44" authorId="0" shapeId="0">
      <text>
        <r>
          <rPr>
            <sz val="9"/>
            <color indexed="81"/>
            <rFont val="Tahoma"/>
            <family val="2"/>
          </rPr>
          <t xml:space="preserve">Este número calculado son los dólares reales disponibles para cubrir los pagos anuales de la deuda. Consulte el cuadro de mando y el glosario para obtener más información.
</t>
        </r>
      </text>
    </comment>
    <comment ref="M46" authorId="0" shapeId="0">
      <text>
        <r>
          <rPr>
            <sz val="9"/>
            <color indexed="81"/>
            <rFont val="Tahoma"/>
            <family val="2"/>
          </rPr>
          <t xml:space="preserve">Ingrese la cantidad de principal y intereses adeudados en los próximos 12 meses para todos los préstamos de bienes raíces agrícolas, incluidos: terrenos agrícolas, edificios agrícolas y otros préstamos agrícolas a largo plazo.
</t>
        </r>
      </text>
    </comment>
    <comment ref="M47" authorId="0" shapeId="0">
      <text>
        <r>
          <rPr>
            <sz val="9"/>
            <color indexed="81"/>
            <rFont val="Tahoma"/>
            <family val="2"/>
          </rPr>
          <t>Ingrese la cantidad de principal y intereses adeudados en los próximos 12 meses para todos los préstamos para maquinaria y equipo y otros préstamos agrícolas intermedios.</t>
        </r>
      </text>
    </comment>
    <comment ref="M48" authorId="0" shapeId="0">
      <text>
        <r>
          <rPr>
            <sz val="9"/>
            <color indexed="81"/>
            <rFont val="Tahoma"/>
            <family val="2"/>
          </rPr>
          <t xml:space="preserve">Ingrese la cantidad de principal y intereses adeudados en los próximos 12 meses para préstamos personales a mediano y largo plazo y todos los demás préstamos a mediano o largo plazo.
</t>
        </r>
      </text>
    </comment>
    <comment ref="J49" authorId="0" shapeId="0">
      <text>
        <r>
          <rPr>
            <sz val="9"/>
            <color indexed="81"/>
            <rFont val="Tahoma"/>
            <family val="2"/>
          </rPr>
          <t>Este número calculado es el total de toda la deuda a plazo que vence en los próximos 12 meses. Consulte el cuadro de mando y el glosario para obtener más información.</t>
        </r>
      </text>
    </comment>
    <comment ref="J50" authorId="0" shapeId="0">
      <text>
        <r>
          <rPr>
            <sz val="9"/>
            <color indexed="81"/>
            <rFont val="Tahoma"/>
            <family val="2"/>
          </rPr>
          <t xml:space="preserve">Este número se calcula restando el Servicio de deuda anual total de la Capacidad de reemplazo de deuda de capital. Consulte el cuadro de mando y el glosario para obtener más información.
</t>
        </r>
      </text>
    </comment>
    <comment ref="J51" authorId="0" shapeId="0">
      <text>
        <r>
          <rPr>
            <sz val="9"/>
            <color indexed="81"/>
            <rFont val="Tahoma"/>
            <family val="2"/>
          </rPr>
          <t xml:space="preserve">Este número se calcula dividiendo la capacidad de reemplazo de deuda de capital por el servicio de deuda anual total. Consulte el cuadro de mando y el glosario para obtener más información.
</t>
        </r>
      </text>
    </comment>
  </commentList>
</comments>
</file>

<file path=xl/comments2.xml><?xml version="1.0" encoding="utf-8"?>
<comments xmlns="http://schemas.openxmlformats.org/spreadsheetml/2006/main">
  <authors>
    <author>Simonsen, Jon C.</author>
  </authors>
  <commentList>
    <comment ref="I45" authorId="0" shapeId="0">
      <text>
        <r>
          <rPr>
            <sz val="9"/>
            <color indexed="81"/>
            <rFont val="Tahoma"/>
            <family val="2"/>
          </rPr>
          <t>Debt service is total principal and interest payments per year</t>
        </r>
      </text>
    </comment>
  </commentList>
</comments>
</file>

<file path=xl/sharedStrings.xml><?xml version="1.0" encoding="utf-8"?>
<sst xmlns="http://schemas.openxmlformats.org/spreadsheetml/2006/main" count="122" uniqueCount="115">
  <si>
    <t xml:space="preserve">) </t>
  </si>
  <si>
    <t>Total Dollars Available for Debt Service</t>
  </si>
  <si>
    <t>1)</t>
  </si>
  <si>
    <t>2)</t>
  </si>
  <si>
    <t>3)</t>
  </si>
  <si>
    <t>4)</t>
  </si>
  <si>
    <t>5)</t>
  </si>
  <si>
    <t>a)</t>
  </si>
  <si>
    <t>b)</t>
  </si>
  <si>
    <t>c)</t>
  </si>
  <si>
    <t>6)</t>
  </si>
  <si>
    <t>7)</t>
  </si>
  <si>
    <t>8)</t>
  </si>
  <si>
    <t>FBM</t>
  </si>
  <si>
    <t>NOTE:  The calculations above result from limited data sources.  Some calculated numbers are close estimates of the listed factor.</t>
  </si>
  <si>
    <t>9)</t>
  </si>
  <si>
    <t>La hoja de trabajo "Estimador", como se muestra en la parte inferior del archivo, se utilizará para la entrada y revisión.</t>
  </si>
  <si>
    <t>Cada celda de entrada tiene un comentario emergente conectado a la celda para explicar qué datos se solicitan.</t>
  </si>
  <si>
    <t>NOTA: Deje que el cursor del mouse descanse sobre la celda para mostrar las instrucciones de los datos necesarios para cada celda.</t>
  </si>
  <si>
    <t>La entrada debe ocurrir en la sección superior, con 2 elementos sobre los Objetivos y 6 elementos en la parte inferior derecha.</t>
  </si>
  <si>
    <r>
      <t xml:space="preserve">Los datos del productor para el año actual deben ingresarse en las </t>
    </r>
    <r>
      <rPr>
        <sz val="15"/>
        <color rgb="FF0000CC"/>
        <rFont val="Calibri"/>
        <family val="2"/>
        <scheme val="minor"/>
      </rPr>
      <t>celdas resaltadas en azul</t>
    </r>
    <r>
      <rPr>
        <sz val="15"/>
        <color theme="1"/>
        <rFont val="Calibri"/>
        <family val="2"/>
        <scheme val="minor"/>
      </rPr>
      <t xml:space="preserve"> con </t>
    </r>
    <r>
      <rPr>
        <sz val="15"/>
        <color rgb="FF0000CC"/>
        <rFont val="Calibri"/>
        <family val="2"/>
        <scheme val="minor"/>
      </rPr>
      <t>descriptores azules</t>
    </r>
    <r>
      <rPr>
        <sz val="15"/>
        <color theme="1"/>
        <rFont val="Calibri"/>
        <family val="2"/>
        <scheme val="minor"/>
      </rPr>
      <t xml:space="preserve"> en esta hoja de trabajo.</t>
    </r>
  </si>
  <si>
    <r>
      <t xml:space="preserve">La hoja de trabajo está protegida, por lo que la entrada solo se permite en las celdas </t>
    </r>
    <r>
      <rPr>
        <sz val="15"/>
        <color rgb="FF0000CC"/>
        <rFont val="Calibri"/>
        <family val="2"/>
        <scheme val="minor"/>
      </rPr>
      <t>resaltadas en azul y descriptores</t>
    </r>
    <r>
      <rPr>
        <sz val="15"/>
        <color theme="1"/>
        <rFont val="Calibri"/>
        <family val="2"/>
        <scheme val="minor"/>
      </rPr>
      <t>, y bajo en "Mis proyecciones".</t>
    </r>
  </si>
  <si>
    <r>
      <t xml:space="preserve">La mayoría de los descriptores de una celda sombreada en gris tienen una </t>
    </r>
    <r>
      <rPr>
        <sz val="15"/>
        <color rgb="FFFF0000"/>
        <rFont val="Calibri"/>
        <family val="2"/>
        <scheme val="minor"/>
      </rPr>
      <t>marca roja</t>
    </r>
    <r>
      <rPr>
        <sz val="15"/>
        <color theme="1"/>
        <rFont val="Calibri"/>
        <family val="2"/>
        <scheme val="minor"/>
      </rPr>
      <t>, un comentario emergente conectado a la celda para explicar el elemento.</t>
    </r>
  </si>
  <si>
    <r>
      <t xml:space="preserve">Las celdas sombreadas en amarillo son medidas financieras calculadas: cada descriptor tiene una explicación en una </t>
    </r>
    <r>
      <rPr>
        <sz val="15"/>
        <color rgb="FFFF0000"/>
        <rFont val="Calibri"/>
        <family val="2"/>
        <scheme val="minor"/>
      </rPr>
      <t>marca roja</t>
    </r>
    <r>
      <rPr>
        <sz val="15"/>
        <color theme="1"/>
        <rFont val="Calibri"/>
        <family val="2"/>
        <scheme val="minor"/>
      </rPr>
      <t>, un comentario emergente.</t>
    </r>
  </si>
  <si>
    <t xml:space="preserve">Las celdas sombreadas en gris tienen totales calculados, números transferidos o medidas sin una escala de color en la pestaña del Scorecard. </t>
  </si>
  <si>
    <t xml:space="preserve">Otras pestañas de la hoja de trabajo: </t>
  </si>
  <si>
    <t>"Medidas estándar financieras glosario" - Definiciones básicas de las medidas de normas financieras seleccionadas</t>
  </si>
  <si>
    <t>"Muestra" - Proporciona una vista de un formulario de estimador completo</t>
  </si>
  <si>
    <t xml:space="preserve">Instrucciones:  </t>
  </si>
  <si>
    <t>Haga clic en la pestaña "Estimador" a continuación, sombreada en azul, para que aparezca la hoja de trabajo para su entrada.</t>
  </si>
  <si>
    <t>Ingrese el nombre del productor, la fecha actual y el año correspondiente a sus registros.</t>
  </si>
  <si>
    <t>Ingrese los datos del año actual en las celdas resaltadas en azul en la columna "Mi granja".</t>
  </si>
  <si>
    <t>Ingrese los datos para el "Valor de la mano de obra y administración del operador" y "Gastos por intereses" en las celdas resaltadas en azul en el medio del formulario.</t>
  </si>
  <si>
    <t>Ingrese los datos del año actual para las 6 celdas en la sección "Dólares disponibles para el servicio de la deuda".</t>
  </si>
  <si>
    <t>Para cada línea de la columna "Mi granja", ingrese sus objetivos para el próximo año bajo en "Mi proyección de la granja".</t>
  </si>
  <si>
    <t>Ingrese sus tres objetivos principales para el próximo año.</t>
  </si>
  <si>
    <t>Imprima el informe según sea necesario. (Imprima cualquiera de las otras hojas de trabajo según sea necesario también)</t>
  </si>
  <si>
    <r>
      <rPr>
        <b/>
        <u/>
        <sz val="15"/>
        <rFont val="Calibri"/>
        <family val="2"/>
        <scheme val="minor"/>
      </rPr>
      <t>Descripción general de la calculadora</t>
    </r>
    <r>
      <rPr>
        <b/>
        <u/>
        <sz val="15"/>
        <color theme="1"/>
        <rFont val="Calibri"/>
        <family val="2"/>
        <scheme val="minor"/>
      </rPr>
      <t xml:space="preserve"> </t>
    </r>
    <r>
      <rPr>
        <b/>
        <u/>
        <sz val="15"/>
        <color rgb="FFFF0000"/>
        <rFont val="Calibri"/>
        <family val="2"/>
        <scheme val="minor"/>
      </rPr>
      <t>(lea esta página antes de cambiar a otra hoja de trabajo)</t>
    </r>
  </si>
  <si>
    <r>
      <rPr>
        <b/>
        <u/>
        <sz val="16"/>
        <color theme="1"/>
        <rFont val="Arial"/>
        <family val="2"/>
      </rPr>
      <t>Estimador</t>
    </r>
    <r>
      <rPr>
        <b/>
        <sz val="16"/>
        <color theme="1"/>
        <rFont val="Arial"/>
        <family val="2"/>
      </rPr>
      <t xml:space="preserve"> de posición financiera, con metas y proyecciones</t>
    </r>
  </si>
  <si>
    <t>Productor:</t>
  </si>
  <si>
    <t>Fecha:</t>
  </si>
  <si>
    <t xml:space="preserve">
Año =&gt;</t>
  </si>
  <si>
    <t>Resumen del Estado de Resultados</t>
  </si>
  <si>
    <t>Mi Granja</t>
  </si>
  <si>
    <t>Proyección de mi Granja</t>
  </si>
  <si>
    <t>Gastos operativos de la granja de efectivo (incluido el vencimiento de intereses)</t>
  </si>
  <si>
    <t>Ingresos netos en efectivo</t>
  </si>
  <si>
    <t>Depreciación (ingrese como un número positivo)</t>
  </si>
  <si>
    <t>Cambio de inventario (si es negativo, ingrese como negativo)</t>
  </si>
  <si>
    <t>Resumen del balance (Valor de mercado)</t>
  </si>
  <si>
    <t>Activos agrícolas actuales</t>
  </si>
  <si>
    <t>Activos agrícolas no actuales (Intermedio y largo plazo)</t>
  </si>
  <si>
    <t>Intermedio y largo plazo</t>
  </si>
  <si>
    <t>Pasivos corrientes</t>
  </si>
  <si>
    <t>Responsabilidades personales</t>
  </si>
  <si>
    <t>Pasivos agrícolas no corrientes (Intermedio y largo plazo)</t>
  </si>
  <si>
    <t>Valor neto</t>
  </si>
  <si>
    <t>Capital de trabajo</t>
  </si>
  <si>
    <t>Capital de trabajo para ingresos brutos</t>
  </si>
  <si>
    <t>Tasa de retorno de los activos agrícolas</t>
  </si>
  <si>
    <t>Tasa de rotación de activos</t>
  </si>
  <si>
    <t>Ratio de gastos operativos</t>
  </si>
  <si>
    <t>Dólares totales disponibles para el servicio de la deuda</t>
  </si>
  <si>
    <t xml:space="preserve"> Gastos por intereses</t>
  </si>
  <si>
    <t>(+) Ingresos netos de la granja</t>
  </si>
  <si>
    <t>(+) Depreciación</t>
  </si>
  <si>
    <t>(+) Ingresos personales</t>
  </si>
  <si>
    <t>(-) Exp. de vida familiar (Excl Inc Tax)</t>
  </si>
  <si>
    <t>(-) Impuesto sobre la ingresos</t>
  </si>
  <si>
    <t>(+) Gastos por intereses</t>
  </si>
  <si>
    <t>Capacidad de reemplazo de la deuda de capital</t>
  </si>
  <si>
    <t>Requisitos anuales del servicio de la deuda</t>
  </si>
  <si>
    <t>Metas</t>
  </si>
  <si>
    <t>NOTA:  Los cálculos anteriores son el resultado de orígenes de datos limitados.  Algunos números calculados son estimaciones cercanas del factor indicado.</t>
  </si>
  <si>
    <t>Pagos de préstamos inmobiliarios</t>
  </si>
  <si>
    <t>Pagos de préstamos de equipo</t>
  </si>
  <si>
    <t>Otros pagos de préstamos personales</t>
  </si>
  <si>
    <t>Servicio Total Anual de Deuda</t>
  </si>
  <si>
    <t>Margen de reembolso de la deuda de capital</t>
  </si>
  <si>
    <t>Ratio de cobertura de deuda a plazo</t>
  </si>
  <si>
    <t>Muestra</t>
  </si>
  <si>
    <t>Medidas estándar financieras seleccionadas para el plan en una página</t>
  </si>
  <si>
    <t>Liquidez</t>
  </si>
  <si>
    <t>Eficiencia financiera</t>
  </si>
  <si>
    <t>Capacidad de Pago</t>
  </si>
  <si>
    <t>Solvencia</t>
  </si>
  <si>
    <t>Razón Corriente</t>
  </si>
  <si>
    <r>
      <t>Ö</t>
    </r>
    <r>
      <rPr>
        <sz val="7"/>
        <color theme="1"/>
        <rFont val="Times New Roman"/>
        <family val="1"/>
      </rPr>
      <t xml:space="preserve"> </t>
    </r>
    <r>
      <rPr>
        <b/>
        <sz val="12"/>
        <color theme="1"/>
        <rFont val="Times New Roman"/>
        <family val="1"/>
      </rPr>
      <t>Razón Corriente:</t>
    </r>
    <r>
      <rPr>
        <sz val="12"/>
        <color theme="1"/>
        <rFont val="Times New Roman"/>
        <family val="1"/>
      </rPr>
      <t xml:space="preserve">  Calculado como </t>
    </r>
    <r>
      <rPr>
        <i/>
        <sz val="12"/>
        <color theme="1"/>
        <rFont val="Times New Roman"/>
        <family val="1"/>
      </rPr>
      <t>(activos agrícolas corrientes totales) / (pasivos agrícolas corrientes totales</t>
    </r>
    <r>
      <rPr>
        <sz val="12"/>
        <color theme="1"/>
        <rFont val="Times New Roman"/>
        <family val="1"/>
      </rPr>
      <t>). Esto mide en qué medida la liquidación de los activos agrícolas corrientes cubre los pasivos agrícolas corrientes. Los activos actuales son todos efectivo y todos los demás activos convertidos en efectivo o utilizados en producción dentro de un año comercial. Los pasivos corrientes incluyen todas las deudas adeudadas y pagaderas dentro de un año comercial.</t>
    </r>
  </si>
  <si>
    <r>
      <t>Ö</t>
    </r>
    <r>
      <rPr>
        <sz val="7"/>
        <color theme="1"/>
        <rFont val="Times New Roman"/>
        <family val="1"/>
      </rPr>
      <t xml:space="preserve"> </t>
    </r>
    <r>
      <rPr>
        <b/>
        <sz val="12"/>
        <color theme="1"/>
        <rFont val="Times New Roman"/>
        <family val="1"/>
      </rPr>
      <t xml:space="preserve">Capital de trabajo:  </t>
    </r>
    <r>
      <rPr>
        <sz val="12"/>
        <color theme="1"/>
        <rFont val="Times New Roman"/>
        <family val="1"/>
      </rPr>
      <t xml:space="preserve">Calculado como </t>
    </r>
    <r>
      <rPr>
        <i/>
        <sz val="12"/>
        <color theme="1"/>
        <rFont val="Times New Roman"/>
        <family val="1"/>
      </rPr>
      <t>(activos agrícolas corrientes totales) – (pasivos agrícolas corrientes totales</t>
    </r>
    <r>
      <rPr>
        <sz val="12"/>
        <color theme="1"/>
        <rFont val="Times New Roman"/>
        <family val="1"/>
      </rPr>
      <t>).  Esta medida representa el capital operativo a corto plazo disponible dentro del negocio. En otras palabras, el capital de trabajo es el dinero disponible para comprar cultivo y ganado, insumos y equipos agrícolas necesarios para producir productos agrícolas.</t>
    </r>
  </si>
  <si>
    <r>
      <t>Ö</t>
    </r>
    <r>
      <rPr>
        <sz val="7"/>
        <color theme="1"/>
        <rFont val="Times New Roman"/>
        <family val="1"/>
      </rPr>
      <t xml:space="preserve"> </t>
    </r>
    <r>
      <rPr>
        <b/>
        <sz val="12"/>
        <color theme="1"/>
        <rFont val="Times New Roman"/>
        <family val="1"/>
      </rPr>
      <t xml:space="preserve">Capital de trabajo a ingresos brutos:  </t>
    </r>
    <r>
      <rPr>
        <sz val="12"/>
        <color theme="1"/>
        <rFont val="Times New Roman"/>
        <family val="1"/>
      </rPr>
      <t xml:space="preserve">Calculado como </t>
    </r>
    <r>
      <rPr>
        <i/>
        <sz val="12"/>
        <color theme="1"/>
        <rFont val="Times New Roman"/>
        <family val="1"/>
      </rPr>
      <t>(Capital de trabajo) / (Ingresos agrícolas brutos</t>
    </r>
    <r>
      <rPr>
        <sz val="12"/>
        <color theme="1"/>
        <rFont val="Times New Roman"/>
        <family val="1"/>
      </rPr>
      <t>).  Esta medida representa el capital operativo a corto plazo disponible dentro del negocio. Es la relación del capital de trabajo con el tamaño del negocio agrícola. A medida que la razón se hace más grande, la liquidez del negocio es mayor.</t>
    </r>
  </si>
  <si>
    <t>Rentabilidad</t>
  </si>
  <si>
    <r>
      <t>Ö</t>
    </r>
    <r>
      <rPr>
        <sz val="7"/>
        <color theme="1"/>
        <rFont val="Times New Roman"/>
        <family val="1"/>
      </rPr>
      <t xml:space="preserve"> </t>
    </r>
    <r>
      <rPr>
        <b/>
        <sz val="12"/>
        <color theme="1"/>
        <rFont val="Times New Roman"/>
        <family val="1"/>
      </rPr>
      <t xml:space="preserve">Razón deuda-activo:  </t>
    </r>
    <r>
      <rPr>
        <sz val="12"/>
        <color theme="1"/>
        <rFont val="Times New Roman"/>
        <family val="1"/>
      </rPr>
      <t xml:space="preserve">Calculado como </t>
    </r>
    <r>
      <rPr>
        <i/>
        <sz val="12"/>
        <color theme="1"/>
        <rFont val="Times New Roman"/>
        <family val="1"/>
      </rPr>
      <t>(pasivos agrícolas totales) / (activos agrícolas totales)</t>
    </r>
    <r>
      <rPr>
        <sz val="12"/>
        <color theme="1"/>
        <rFont val="Times New Roman"/>
        <family val="1"/>
      </rPr>
      <t>.  Esta medida de solvencia compara la deuda agrícola con el total de activos agrícolas.  Una proporción más alta se considera generalmente un indicador de mayor riesgo financiero. La razón deuda activos es similar al porcentaje total en razón de deuda. La diferencia es que los activos y pasivos personales se incluyen en el porcentaje total de deuda, pero no en la razón deuda activos.</t>
    </r>
  </si>
  <si>
    <r>
      <t xml:space="preserve">* Nota:  El valor de la producción agrícola se calcula como </t>
    </r>
    <r>
      <rPr>
        <i/>
        <sz val="11"/>
        <color theme="1"/>
        <rFont val="Times New Roman"/>
        <family val="1"/>
      </rPr>
      <t>(ingresos brutos de la granja) – (compras de ganado alimentador) – (gasto de alimento comprado)</t>
    </r>
  </si>
  <si>
    <t>Equidad agrícola a la razón de activos</t>
  </si>
  <si>
    <t>Tasa de rendimiento de la equidad agrícola</t>
  </si>
  <si>
    <t>Valor de la mano de obra y la gestión</t>
  </si>
  <si>
    <t>Medidas estándar financieras seleccionadas</t>
  </si>
  <si>
    <t xml:space="preserve">Ingreso bruto en efectivo de la granja </t>
  </si>
  <si>
    <t>Ingresos netos de la granja</t>
  </si>
  <si>
    <t>Razón de deuda granja a activos</t>
  </si>
  <si>
    <t>Pasivos totales (granja y personal)</t>
  </si>
  <si>
    <t>Total de Activos (granja y personal)</t>
  </si>
  <si>
    <t>Ratio de ingresos agrícolas netos</t>
  </si>
  <si>
    <r>
      <t>Ö</t>
    </r>
    <r>
      <rPr>
        <sz val="7"/>
        <color theme="1"/>
        <rFont val="Times New Roman"/>
        <family val="1"/>
      </rPr>
      <t xml:space="preserve"> </t>
    </r>
    <r>
      <rPr>
        <b/>
        <sz val="12"/>
        <color theme="1"/>
        <rFont val="Times New Roman"/>
        <family val="1"/>
      </rPr>
      <t xml:space="preserve">Tasa de retorno de los activos:  </t>
    </r>
    <r>
      <rPr>
        <sz val="12"/>
        <color theme="1"/>
        <rFont val="Times New Roman"/>
        <family val="1"/>
      </rPr>
      <t xml:space="preserve">Calculado como </t>
    </r>
    <r>
      <rPr>
        <i/>
        <sz val="12"/>
        <color theme="1"/>
        <rFont val="Times New Roman"/>
        <family val="1"/>
      </rPr>
      <t>[(ingreso agrícola neto) + (interés agrícola) – (Valor de la mano de obra y la gestión)] / (activos agrícolas totales)</t>
    </r>
    <r>
      <rPr>
        <sz val="12"/>
        <color theme="1"/>
        <rFont val="Times New Roman"/>
        <family val="1"/>
      </rPr>
      <t>.  Esta medida representa la tasa de "interés" promedio que se gana en todas las inversiones en el negocio (su inversión y la de sus acreedores). En teoría, la tasa de rendimiento debería ser más alta que la tasa de interés promedio que se paga por la deuda. Si es más alto, entonces se está empleando un apalancamiento positivo ya que la inversión está ganando lo suficiente para pagar intereses con capacidad excedente para aumentar el rendimiento del capital social.</t>
    </r>
  </si>
  <si>
    <r>
      <t>Ö</t>
    </r>
    <r>
      <rPr>
        <sz val="7"/>
        <color theme="1"/>
        <rFont val="Times New Roman"/>
        <family val="1"/>
      </rPr>
      <t xml:space="preserve"> </t>
    </r>
    <r>
      <rPr>
        <b/>
        <sz val="12"/>
        <color theme="1"/>
        <rFont val="Times New Roman"/>
        <family val="1"/>
      </rPr>
      <t xml:space="preserve">Tasa de retorno de la equidad:  </t>
    </r>
    <r>
      <rPr>
        <sz val="12"/>
        <color theme="1"/>
        <rFont val="Times New Roman"/>
        <family val="1"/>
      </rPr>
      <t xml:space="preserve">Calculado como </t>
    </r>
    <r>
      <rPr>
        <i/>
        <sz val="12"/>
        <color theme="1"/>
        <rFont val="Times New Roman"/>
        <family val="1"/>
      </rPr>
      <t>[(ingreso agrícola neto) – (Valor de la mano de obra y la gestión)] / (patrimonio neto total de la granja)</t>
    </r>
    <r>
      <rPr>
        <sz val="12"/>
        <color theme="1"/>
        <rFont val="Times New Roman"/>
        <family val="1"/>
      </rPr>
      <t>.  Esta medida representa el porcentaje de rentabilidad obtenido sobre el capital social del operador invertido en la granja. Al igual que la tasa de rendimiento de los activos agrícolas, si los activos se valoran a valor de mercado, la tasa de rendimiento sobre el capital agrícola se puede comparar con los rendimientos disponibles si los activos se liquidan e invierten en inversiones alternativas. Si los activos se valoran al valor de coste, esto representa la rentabilidad real de la cantidad de fondos invertidos o retenidos en el negocio.</t>
    </r>
  </si>
  <si>
    <r>
      <t>Ö</t>
    </r>
    <r>
      <rPr>
        <sz val="7"/>
        <color theme="1"/>
        <rFont val="Times New Roman"/>
        <family val="1"/>
      </rPr>
      <t xml:space="preserve"> </t>
    </r>
    <r>
      <rPr>
        <b/>
        <sz val="12"/>
        <color theme="1"/>
        <rFont val="Times New Roman"/>
        <family val="1"/>
      </rPr>
      <t xml:space="preserve">Capacidad de repago de deuda de capital:  </t>
    </r>
    <r>
      <rPr>
        <sz val="12"/>
        <color theme="1"/>
        <rFont val="Times New Roman"/>
        <family val="1"/>
      </rPr>
      <t>Calculado como</t>
    </r>
    <r>
      <rPr>
        <b/>
        <sz val="12"/>
        <color theme="1"/>
        <rFont val="Times New Roman"/>
        <family val="1"/>
      </rPr>
      <t xml:space="preserve"> </t>
    </r>
    <r>
      <rPr>
        <i/>
        <sz val="12"/>
        <color theme="1"/>
        <rFont val="Times New Roman"/>
        <family val="1"/>
      </rPr>
      <t xml:space="preserve">[(ingreso agrícola neto de operaciones) + (Depreciación y amortización) + (ingreso personal total) + o – (ingresos/gastos totales misceláneos) – (vida familiar / retiros del propietario) – (gasto total por impuesto sobre la renta) + (interés programado sobre la deuda a plazo)].  </t>
    </r>
    <r>
      <rPr>
        <sz val="12"/>
        <color theme="1"/>
        <rFont val="Times New Roman"/>
        <family val="1"/>
      </rPr>
      <t>Esta medida es la cantidad neta disponible de fuentes comerciales y personales que se puede utilizar para pagar deudas y reemplazar activos.</t>
    </r>
  </si>
  <si>
    <r>
      <t>Ö</t>
    </r>
    <r>
      <rPr>
        <sz val="7"/>
        <color theme="1"/>
        <rFont val="Times New Roman"/>
        <family val="1"/>
      </rPr>
      <t xml:space="preserve"> </t>
    </r>
    <r>
      <rPr>
        <b/>
        <sz val="12"/>
        <color theme="1"/>
        <rFont val="Times New Roman"/>
        <family val="1"/>
      </rPr>
      <t xml:space="preserve">Margen de reemplazo de capital:  </t>
    </r>
    <r>
      <rPr>
        <sz val="12"/>
        <color theme="1"/>
        <rFont val="Times New Roman"/>
        <family val="1"/>
      </rPr>
      <t xml:space="preserve">Calculado como el valor de </t>
    </r>
    <r>
      <rPr>
        <i/>
        <sz val="12"/>
        <color theme="1"/>
        <rFont val="Times New Roman"/>
        <family val="1"/>
      </rPr>
      <t>(ingreso agrícola neto) + (ingreso neto no agrícola) + (depreciación – (gastos de vida familiar, impuestos pagados, pagos programados de la deuda a plazo).</t>
    </r>
    <r>
      <rPr>
        <sz val="12"/>
        <color theme="1"/>
        <rFont val="Times New Roman"/>
        <family val="1"/>
      </rPr>
      <t xml:space="preserve">  Esta medida describe la cantidad de dinero que queda después de que se hayan realizado todos los pagos de deuda programados. Si la cantidad restante es mayor que cero, entonces se ha generado suficiente capital para cubrir los pagos de la deuda.</t>
    </r>
  </si>
  <si>
    <r>
      <t>Ö</t>
    </r>
    <r>
      <rPr>
        <sz val="7"/>
        <color theme="1"/>
        <rFont val="Times New Roman"/>
        <family val="1"/>
      </rPr>
      <t xml:space="preserve"> </t>
    </r>
    <r>
      <rPr>
        <b/>
        <sz val="12"/>
        <color theme="1"/>
        <rFont val="Times New Roman"/>
        <family val="1"/>
      </rPr>
      <t xml:space="preserve">Razón de cubierta de términos de la deuda:  </t>
    </r>
    <r>
      <rPr>
        <sz val="12"/>
        <color theme="1"/>
        <rFont val="Times New Roman"/>
        <family val="1"/>
      </rPr>
      <t>Calculado como</t>
    </r>
    <r>
      <rPr>
        <i/>
        <sz val="12"/>
        <color theme="1"/>
        <rFont val="Times New Roman"/>
        <family val="1"/>
      </rPr>
      <t xml:space="preserve"> (Capacidad de pago de deuda de capital) / (Total de capital e intereses de la deuda a plazo).</t>
    </r>
    <r>
      <rPr>
        <sz val="12"/>
        <color theme="1"/>
        <rFont val="Times New Roman"/>
        <family val="1"/>
      </rPr>
      <t xml:space="preserve">  Esta medida de la capacidad de pago indica si la empresa produjo suficiente efectivo para cubrir todos los pagos de la deuda a mediano y largo plazo. Mide la capacidad de la empresa para cubrir todos los pagos de la deuda a plazo durante un período de tiempo. Es una de las medidas más importantes que utilizan los prestamistas para evaluar los préstamos propuestos porque compara los dólares generados por el negocio para los pagos de deuda a mediano y largo plazo con los pagos de capital e intereses programados sobre la deuda a plazo.</t>
    </r>
  </si>
  <si>
    <r>
      <t>Ö</t>
    </r>
    <r>
      <rPr>
        <sz val="7"/>
        <color theme="1"/>
        <rFont val="Times New Roman"/>
        <family val="1"/>
      </rPr>
      <t xml:space="preserve"> </t>
    </r>
    <r>
      <rPr>
        <b/>
        <sz val="12"/>
        <color theme="1"/>
        <rFont val="Times New Roman"/>
        <family val="1"/>
      </rPr>
      <t xml:space="preserve">Tasa de Rotación de activos:  </t>
    </r>
    <r>
      <rPr>
        <sz val="12"/>
        <color theme="1"/>
        <rFont val="Times New Roman"/>
        <family val="1"/>
      </rPr>
      <t xml:space="preserve">Calculado como el </t>
    </r>
    <r>
      <rPr>
        <i/>
        <sz val="12"/>
        <color theme="1"/>
        <rFont val="Times New Roman"/>
        <family val="1"/>
      </rPr>
      <t>(Valor de la producción agrícola*) / (activos agrícolas totales).</t>
    </r>
    <r>
      <rPr>
        <sz val="12"/>
        <color theme="1"/>
        <rFont val="Times New Roman"/>
        <family val="1"/>
      </rPr>
      <t xml:space="preserve">  Esto mide la eficiencia del uso de capital para generar ingresos. Un alto nivel de producción en proporción al nivel de inversión de capital produce una alta (o eficiente) tasa de rotación de activos. Cuanto más alto el número mejor.</t>
    </r>
  </si>
  <si>
    <r>
      <t>Ö</t>
    </r>
    <r>
      <rPr>
        <sz val="7"/>
        <color theme="1"/>
        <rFont val="Times New Roman"/>
        <family val="1"/>
      </rPr>
      <t xml:space="preserve"> </t>
    </r>
    <r>
      <rPr>
        <b/>
        <sz val="12"/>
        <color theme="1"/>
        <rFont val="Times New Roman"/>
        <family val="1"/>
      </rPr>
      <t xml:space="preserve">Razón operación gasto:  </t>
    </r>
    <r>
      <rPr>
        <sz val="12"/>
        <color theme="1"/>
        <rFont val="Times New Roman"/>
        <family val="1"/>
      </rPr>
      <t xml:space="preserve">Calculado como el valor de </t>
    </r>
    <r>
      <rPr>
        <i/>
        <sz val="12"/>
        <color theme="1"/>
        <rFont val="Times New Roman"/>
        <family val="1"/>
      </rPr>
      <t>[(gastos operativos totales de la granja) – (depreciación) – (interés agrícola)] / (ingresos agrícolas brutos).</t>
    </r>
    <r>
      <rPr>
        <sz val="12"/>
        <color theme="1"/>
        <rFont val="Times New Roman"/>
        <family val="1"/>
      </rPr>
      <t xml:space="preserve">  Esta medida refleja la proporción de los ingresos agrícolas utilizados para pagar solo los gastos operativos. El índice de gastos operativos se utiliza ampliamente para evaluar la eficiencia operativa. Debido a que los gastos por intereses no están incluidos, coloca a las empresas en igualdad de condiciones en términos de eficiencia de producción. Cuando las granjas superan el 80% de los gastos operativos, no les queda mucho margen para la depreciación, los intereses y los rendimientos netos para el operador. Por otro lado, un índice de gastos operativos de menos del 60% podría ser correcto, pero tenga cuidado, se necesita una granja bastante eficiente para reducir el gasto operativo del 60%.</t>
    </r>
  </si>
  <si>
    <r>
      <t>Ö</t>
    </r>
    <r>
      <rPr>
        <sz val="7"/>
        <color theme="1"/>
        <rFont val="Times New Roman"/>
        <family val="1"/>
      </rPr>
      <t xml:space="preserve"> </t>
    </r>
    <r>
      <rPr>
        <b/>
        <sz val="12"/>
        <color theme="1"/>
        <rFont val="Times New Roman"/>
        <family val="1"/>
      </rPr>
      <t xml:space="preserve">Razón de ingresos agrícolas netos:  </t>
    </r>
    <r>
      <rPr>
        <sz val="12"/>
        <color theme="1"/>
        <rFont val="Times New Roman"/>
        <family val="1"/>
      </rPr>
      <t xml:space="preserve">Calculado como </t>
    </r>
    <r>
      <rPr>
        <i/>
        <sz val="12"/>
        <color theme="1"/>
        <rFont val="Times New Roman"/>
        <family val="1"/>
      </rPr>
      <t>(ingreso agrícola neto de operaciones) / (interés agrícola).</t>
    </r>
    <r>
      <rPr>
        <sz val="12"/>
        <color theme="1"/>
        <rFont val="Times New Roman"/>
        <family val="1"/>
      </rPr>
      <t xml:space="preserve">  Esta medida de eficiencia financiera compara las ganancias con los ingresos agrícolas brutos. Muestra el porcentaje del ingreso agrícola bruto restante después de los gastos. Los ingresos agrícolas netos son el resto después de restar los gastos operativos, la depreciación y los gastos por intereses de los ingresos brutos. Una granja eficiente y bien posicionada, después de pagar los gastos operativos, la depreciación y los intereses, podría tener un 20% de los ingresos como rendimiento para el operador o ingresos netos. A lo largo de los años, las granjas de Minnesota incluidas en la base de datos FINBIN que han recaudado entre $ 100,000 y $ 1,000,000, han promediado alrededor del 16% de los ingresos agrícolas netos. Aquellos que ganan menos de $ 100,000 tienen un promedio del 10% o menos. Las granjas que recaudan más de $ 1,000,000 han obtenido alrededor del 12%</t>
    </r>
  </si>
  <si>
    <r>
      <t>Ö</t>
    </r>
    <r>
      <rPr>
        <sz val="7"/>
        <color theme="1"/>
        <rFont val="Times New Roman"/>
        <family val="1"/>
      </rPr>
      <t xml:space="preserve"> </t>
    </r>
    <r>
      <rPr>
        <b/>
        <sz val="12"/>
        <color theme="1"/>
        <rFont val="Times New Roman"/>
        <family val="1"/>
      </rPr>
      <t xml:space="preserve">Razón equidad a activos:  </t>
    </r>
    <r>
      <rPr>
        <sz val="12"/>
        <color theme="1"/>
        <rFont val="Times New Roman"/>
        <family val="1"/>
      </rPr>
      <t xml:space="preserve">Calculado como </t>
    </r>
    <r>
      <rPr>
        <i/>
        <sz val="12"/>
        <color theme="1"/>
        <rFont val="Times New Roman"/>
        <family val="1"/>
      </rPr>
      <t>(equidad agrícolas totales) / activos agrícolas totales)</t>
    </r>
    <r>
      <rPr>
        <sz val="12"/>
        <color theme="1"/>
        <rFont val="Times New Roman"/>
        <family val="1"/>
      </rPr>
      <t>.  Esta medida de solvencia compara el patrimonio total de la finca con los activos totales de la granja, o muestra la cantidad de activos financiados por el patrimonio del propietario; mientras que el coeficiente de deuda a activos mide la proporción de activos agrícolas financiados con deuda. Porque estos índices describen cómo se financian los activos agrícolas totales; cuando se suman, siempre equivalen al 100 por ciento.</t>
    </r>
  </si>
  <si>
    <t xml:space="preserve">Revise los totales de cálculo automático y compare las medidas de estándares financieros con el tarjeta de puntuación </t>
  </si>
  <si>
    <t>Estas celdas cambiarán de color en función de dónde se alinee la cantidad en la escala de colores en la pestaña del tarjeta de puntuación.</t>
  </si>
  <si>
    <t>"Tarjeta de Puntuación" - Proporciona puntos de referencia establecidos para comparar sus números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</si>
</sst>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
    <numFmt numFmtId="165" formatCode="0.0%"/>
  </numFmts>
  <fonts count="36" x14ac:knownFonts="1">
    <font>
      <sz val="11"/>
      <color theme="1"/>
      <name val="Calibri"/>
      <family val="2"/>
      <scheme val="minor"/>
    </font>
    <font>
      <b/>
      <sz val="11"/>
      <color theme="1"/>
      <name val="Calibri"/>
      <family val="2"/>
      <scheme val="minor"/>
    </font>
    <font>
      <b/>
      <u/>
      <sz val="11"/>
      <color theme="1"/>
      <name val="Calibri"/>
      <family val="2"/>
      <scheme val="minor"/>
    </font>
    <font>
      <sz val="12"/>
      <color theme="1"/>
      <name val="Arial"/>
      <family val="2"/>
    </font>
    <font>
      <u/>
      <sz val="12"/>
      <color theme="1"/>
      <name val="Times New Roman"/>
      <family val="1"/>
    </font>
    <font>
      <b/>
      <sz val="16"/>
      <color theme="1"/>
      <name val="Arial"/>
      <family val="2"/>
    </font>
    <font>
      <b/>
      <sz val="11"/>
      <name val="Calibri"/>
      <family val="2"/>
      <scheme val="minor"/>
    </font>
    <font>
      <b/>
      <sz val="11"/>
      <color rgb="FF0000CC"/>
      <name val="Calibri"/>
      <family val="2"/>
      <scheme val="minor"/>
    </font>
    <font>
      <b/>
      <sz val="12"/>
      <color theme="1"/>
      <name val="Calibri"/>
      <family val="2"/>
      <scheme val="minor"/>
    </font>
    <font>
      <sz val="9"/>
      <color indexed="81"/>
      <name val="Tahoma"/>
      <family val="2"/>
    </font>
    <font>
      <u/>
      <sz val="12"/>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2"/>
      <color rgb="FF0000CC"/>
      <name val="Calibri"/>
      <family val="2"/>
      <scheme val="minor"/>
    </font>
    <font>
      <sz val="11"/>
      <color rgb="FF0000CC"/>
      <name val="Calibri"/>
      <family val="2"/>
      <scheme val="minor"/>
    </font>
    <font>
      <b/>
      <u/>
      <sz val="12"/>
      <color theme="1"/>
      <name val="Calibri"/>
      <family val="2"/>
      <scheme val="minor"/>
    </font>
    <font>
      <sz val="11"/>
      <name val="Calibri"/>
      <family val="2"/>
      <scheme val="minor"/>
    </font>
    <font>
      <b/>
      <u/>
      <sz val="16"/>
      <color theme="1"/>
      <name val="Arial"/>
      <family val="2"/>
    </font>
    <font>
      <sz val="12"/>
      <name val="Calibri"/>
      <family val="2"/>
      <scheme val="minor"/>
    </font>
    <font>
      <b/>
      <u/>
      <sz val="15"/>
      <color theme="1"/>
      <name val="Calibri"/>
      <family val="2"/>
      <scheme val="minor"/>
    </font>
    <font>
      <b/>
      <u/>
      <sz val="15"/>
      <color rgb="FFFF0000"/>
      <name val="Calibri"/>
      <family val="2"/>
      <scheme val="minor"/>
    </font>
    <font>
      <sz val="15"/>
      <color theme="1"/>
      <name val="Calibri"/>
      <family val="2"/>
      <scheme val="minor"/>
    </font>
    <font>
      <sz val="15"/>
      <color rgb="FF0000CC"/>
      <name val="Calibri"/>
      <family val="2"/>
      <scheme val="minor"/>
    </font>
    <font>
      <sz val="12"/>
      <color theme="1"/>
      <name val="Times New Roman"/>
      <family val="1"/>
    </font>
    <font>
      <b/>
      <sz val="12"/>
      <color theme="1"/>
      <name val="Times New Roman"/>
      <family val="1"/>
    </font>
    <font>
      <b/>
      <u/>
      <sz val="16"/>
      <color theme="1"/>
      <name val="Goudy Old Style"/>
      <family val="1"/>
    </font>
    <font>
      <b/>
      <u/>
      <sz val="14"/>
      <color theme="1"/>
      <name val="Times New Roman"/>
      <family val="1"/>
    </font>
    <font>
      <sz val="12"/>
      <color theme="1"/>
      <name val="Wingdings"/>
      <charset val="2"/>
    </font>
    <font>
      <sz val="7"/>
      <color theme="1"/>
      <name val="Times New Roman"/>
      <family val="1"/>
    </font>
    <font>
      <i/>
      <sz val="12"/>
      <color theme="1"/>
      <name val="Times New Roman"/>
      <family val="1"/>
    </font>
    <font>
      <sz val="11"/>
      <color theme="1"/>
      <name val="Times New Roman"/>
      <family val="1"/>
    </font>
    <font>
      <i/>
      <sz val="11"/>
      <color theme="1"/>
      <name val="Times New Roman"/>
      <family val="1"/>
    </font>
    <font>
      <i/>
      <sz val="11"/>
      <color theme="1"/>
      <name val="Calibri"/>
      <family val="2"/>
      <scheme val="minor"/>
    </font>
    <font>
      <sz val="15"/>
      <color rgb="FFFF0000"/>
      <name val="Calibri"/>
      <family val="2"/>
      <scheme val="minor"/>
    </font>
    <font>
      <b/>
      <u/>
      <sz val="15"/>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209">
    <xf numFmtId="0" fontId="0" fillId="0" borderId="0" xfId="0"/>
    <xf numFmtId="0" fontId="4" fillId="0" borderId="0" xfId="0" applyFont="1" applyAlignment="1">
      <alignment vertical="center"/>
    </xf>
    <xf numFmtId="0" fontId="0" fillId="0" borderId="0" xfId="0" applyBorder="1" applyAlignment="1">
      <alignment horizontal="center"/>
    </xf>
    <xf numFmtId="0" fontId="0" fillId="0" borderId="0" xfId="0"/>
    <xf numFmtId="0" fontId="0" fillId="0" borderId="0" xfId="0" applyBorder="1"/>
    <xf numFmtId="0" fontId="0" fillId="0" borderId="10" xfId="0" applyBorder="1"/>
    <xf numFmtId="0" fontId="0" fillId="0" borderId="9" xfId="0" applyBorder="1"/>
    <xf numFmtId="0" fontId="0" fillId="0" borderId="12" xfId="0" applyBorder="1"/>
    <xf numFmtId="0" fontId="0" fillId="0" borderId="13" xfId="0" applyBorder="1"/>
    <xf numFmtId="0" fontId="0" fillId="0" borderId="0" xfId="0" applyFill="1" applyBorder="1"/>
    <xf numFmtId="0" fontId="0" fillId="0" borderId="8" xfId="0" applyBorder="1"/>
    <xf numFmtId="0" fontId="0" fillId="0" borderId="7" xfId="0" applyBorder="1"/>
    <xf numFmtId="0" fontId="0" fillId="0" borderId="14" xfId="0" applyBorder="1"/>
    <xf numFmtId="0" fontId="0" fillId="0" borderId="6" xfId="0" applyBorder="1"/>
    <xf numFmtId="0" fontId="0" fillId="0" borderId="0" xfId="0" applyBorder="1" applyAlignment="1">
      <alignment horizontal="left"/>
    </xf>
    <xf numFmtId="0" fontId="0" fillId="0" borderId="0" xfId="0" applyFill="1" applyBorder="1" applyAlignment="1"/>
    <xf numFmtId="0" fontId="8" fillId="0" borderId="0" xfId="0" applyFont="1" applyBorder="1"/>
    <xf numFmtId="164" fontId="0" fillId="0" borderId="0" xfId="0" applyNumberFormat="1" applyBorder="1"/>
    <xf numFmtId="0" fontId="0" fillId="0" borderId="0" xfId="0" applyFill="1"/>
    <xf numFmtId="0" fontId="2" fillId="0" borderId="9" xfId="0" applyFont="1" applyFill="1" applyBorder="1"/>
    <xf numFmtId="0" fontId="0" fillId="0" borderId="9" xfId="0" applyBorder="1" applyAlignment="1">
      <alignment horizontal="center"/>
    </xf>
    <xf numFmtId="0" fontId="0" fillId="0" borderId="0" xfId="0" applyFill="1" applyBorder="1" applyAlignment="1">
      <alignment horizontal="center"/>
    </xf>
    <xf numFmtId="0" fontId="8" fillId="0" borderId="9" xfId="0" applyFont="1" applyBorder="1"/>
    <xf numFmtId="0" fontId="10" fillId="0" borderId="9" xfId="0" applyFont="1" applyBorder="1"/>
    <xf numFmtId="0" fontId="11" fillId="0" borderId="0" xfId="0" applyFont="1"/>
    <xf numFmtId="0" fontId="11" fillId="0" borderId="0" xfId="0" applyFont="1" applyBorder="1"/>
    <xf numFmtId="0" fontId="11" fillId="0" borderId="9" xfId="0" applyFont="1" applyBorder="1" applyAlignment="1">
      <alignment horizontal="center"/>
    </xf>
    <xf numFmtId="0" fontId="11" fillId="0" borderId="0" xfId="0" applyFont="1" applyFill="1" applyBorder="1"/>
    <xf numFmtId="0" fontId="11" fillId="0" borderId="9" xfId="0" applyFont="1" applyFill="1" applyBorder="1" applyAlignment="1">
      <alignment horizontal="center"/>
    </xf>
    <xf numFmtId="0" fontId="11" fillId="0" borderId="9" xfId="0" applyFont="1" applyBorder="1"/>
    <xf numFmtId="0" fontId="11" fillId="0" borderId="0" xfId="0" applyFont="1" applyBorder="1" applyAlignment="1">
      <alignment horizontal="left"/>
    </xf>
    <xf numFmtId="0" fontId="0" fillId="0" borderId="15" xfId="0" applyFill="1" applyBorder="1" applyAlignment="1">
      <alignment horizontal="center"/>
    </xf>
    <xf numFmtId="0" fontId="0" fillId="0" borderId="1" xfId="0" applyBorder="1" applyAlignment="1"/>
    <xf numFmtId="0" fontId="0" fillId="0" borderId="11" xfId="0" applyBorder="1" applyAlignment="1"/>
    <xf numFmtId="0" fontId="0" fillId="0" borderId="2" xfId="0" applyBorder="1" applyAlignment="1"/>
    <xf numFmtId="0" fontId="0" fillId="0" borderId="16" xfId="0" applyBorder="1" applyAlignment="1"/>
    <xf numFmtId="0" fontId="0" fillId="0" borderId="23" xfId="0" applyFill="1" applyBorder="1" applyAlignment="1">
      <alignment horizontal="center"/>
    </xf>
    <xf numFmtId="0" fontId="0" fillId="0" borderId="10" xfId="0" applyBorder="1" applyAlignment="1"/>
    <xf numFmtId="0" fontId="11" fillId="0" borderId="0" xfId="0" quotePrefix="1" applyFont="1" applyBorder="1"/>
    <xf numFmtId="0" fontId="11" fillId="0" borderId="12" xfId="0" applyFont="1" applyBorder="1" applyAlignment="1">
      <alignment horizontal="center"/>
    </xf>
    <xf numFmtId="0" fontId="0" fillId="0" borderId="23" xfId="0" applyBorder="1"/>
    <xf numFmtId="0" fontId="14" fillId="0" borderId="0" xfId="0" quotePrefix="1" applyFont="1" applyBorder="1"/>
    <xf numFmtId="0" fontId="14" fillId="0" borderId="0" xfId="0" applyFont="1" applyBorder="1"/>
    <xf numFmtId="0" fontId="8" fillId="0" borderId="3" xfId="1" applyNumberFormat="1" applyFont="1" applyBorder="1" applyAlignment="1">
      <alignment horizontal="center"/>
    </xf>
    <xf numFmtId="0" fontId="11" fillId="0" borderId="13" xfId="0" applyFont="1" applyFill="1" applyBorder="1"/>
    <xf numFmtId="0" fontId="11" fillId="0" borderId="13" xfId="0" applyFont="1" applyBorder="1"/>
    <xf numFmtId="0" fontId="14" fillId="0" borderId="0" xfId="0" applyFont="1" applyFill="1" applyBorder="1"/>
    <xf numFmtId="164" fontId="0" fillId="0" borderId="18" xfId="0" applyNumberFormat="1" applyFill="1" applyBorder="1" applyAlignment="1">
      <alignment horizontal="center"/>
    </xf>
    <xf numFmtId="164" fontId="0" fillId="0" borderId="15" xfId="0" applyNumberFormat="1" applyFill="1" applyBorder="1" applyAlignment="1">
      <alignment horizontal="center"/>
    </xf>
    <xf numFmtId="164" fontId="0" fillId="0" borderId="19" xfId="0" applyNumberFormat="1" applyFill="1" applyBorder="1" applyAlignment="1">
      <alignment horizontal="center"/>
    </xf>
    <xf numFmtId="164" fontId="0" fillId="0" borderId="1" xfId="0" applyNumberFormat="1" applyFill="1" applyBorder="1" applyAlignment="1">
      <alignment horizontal="center"/>
    </xf>
    <xf numFmtId="0" fontId="0" fillId="0" borderId="2" xfId="0" applyFill="1" applyBorder="1" applyAlignment="1">
      <alignment horizontal="center"/>
    </xf>
    <xf numFmtId="0" fontId="0" fillId="0" borderId="16" xfId="0" applyFill="1" applyBorder="1" applyAlignment="1">
      <alignment horizontal="center"/>
    </xf>
    <xf numFmtId="0" fontId="14" fillId="0" borderId="0" xfId="0" applyFont="1" applyFill="1" applyBorder="1" applyAlignment="1"/>
    <xf numFmtId="0" fontId="19" fillId="0" borderId="0" xfId="0" quotePrefix="1" applyFont="1" applyBorder="1"/>
    <xf numFmtId="0" fontId="19" fillId="0" borderId="0" xfId="0" applyFont="1" applyBorder="1"/>
    <xf numFmtId="0" fontId="0" fillId="0" borderId="15" xfId="0" applyBorder="1"/>
    <xf numFmtId="0" fontId="14" fillId="0" borderId="0" xfId="0" applyFont="1" applyFill="1" applyBorder="1" applyAlignment="1">
      <alignment horizontal="right"/>
    </xf>
    <xf numFmtId="0" fontId="0" fillId="3" borderId="6" xfId="0" applyFill="1" applyBorder="1"/>
    <xf numFmtId="0" fontId="12" fillId="3" borderId="7" xfId="0" applyFont="1" applyFill="1" applyBorder="1" applyAlignment="1">
      <alignment vertical="center"/>
    </xf>
    <xf numFmtId="0" fontId="0" fillId="3" borderId="7" xfId="0" applyFill="1" applyBorder="1"/>
    <xf numFmtId="0" fontId="0" fillId="3" borderId="8" xfId="0" applyFill="1" applyBorder="1"/>
    <xf numFmtId="0" fontId="8" fillId="0" borderId="12" xfId="0" applyFont="1" applyFill="1" applyBorder="1"/>
    <xf numFmtId="0" fontId="11" fillId="0" borderId="12" xfId="0" applyFont="1" applyFill="1" applyBorder="1"/>
    <xf numFmtId="0" fontId="8" fillId="0" borderId="13" xfId="0" applyFont="1" applyFill="1" applyBorder="1"/>
    <xf numFmtId="0" fontId="7" fillId="0" borderId="0" xfId="0" applyFont="1" applyBorder="1" applyAlignment="1">
      <alignment horizontal="right"/>
    </xf>
    <xf numFmtId="0" fontId="0" fillId="0" borderId="1" xfId="0" applyFill="1" applyBorder="1" applyAlignment="1">
      <alignment horizontal="center"/>
    </xf>
    <xf numFmtId="0" fontId="0" fillId="0" borderId="11" xfId="0" applyFill="1" applyBorder="1" applyAlignment="1">
      <alignment horizontal="center"/>
    </xf>
    <xf numFmtId="0" fontId="20" fillId="0" borderId="0" xfId="0" applyFont="1"/>
    <xf numFmtId="0" fontId="22" fillId="0" borderId="0" xfId="0" applyFont="1"/>
    <xf numFmtId="0" fontId="22" fillId="0" borderId="0" xfId="0" applyFont="1" applyAlignment="1">
      <alignment horizontal="right"/>
    </xf>
    <xf numFmtId="0" fontId="22" fillId="0" borderId="0" xfId="0" applyFont="1" applyAlignment="1">
      <alignment horizontal="left"/>
    </xf>
    <xf numFmtId="0" fontId="22" fillId="0" borderId="0" xfId="0" applyFont="1" applyFill="1"/>
    <xf numFmtId="0" fontId="0" fillId="0" borderId="1" xfId="0" applyBorder="1" applyAlignment="1" applyProtection="1">
      <protection locked="0"/>
    </xf>
    <xf numFmtId="0" fontId="0" fillId="0" borderId="11" xfId="0" applyBorder="1" applyAlignment="1" applyProtection="1">
      <protection locked="0"/>
    </xf>
    <xf numFmtId="0" fontId="0" fillId="0" borderId="2" xfId="0" applyBorder="1" applyAlignment="1" applyProtection="1">
      <protection locked="0"/>
    </xf>
    <xf numFmtId="0" fontId="0" fillId="0" borderId="16" xfId="0" applyBorder="1" applyAlignment="1" applyProtection="1">
      <protection locked="0"/>
    </xf>
    <xf numFmtId="0" fontId="0" fillId="0" borderId="0" xfId="0" applyBorder="1" applyProtection="1">
      <protection locked="0"/>
    </xf>
    <xf numFmtId="0" fontId="0" fillId="0" borderId="23" xfId="0" applyBorder="1" applyProtection="1">
      <protection locked="0"/>
    </xf>
    <xf numFmtId="0" fontId="0" fillId="0" borderId="15" xfId="0" applyBorder="1" applyProtection="1">
      <protection locked="0"/>
    </xf>
    <xf numFmtId="0" fontId="0" fillId="0" borderId="13" xfId="0" applyBorder="1" applyProtection="1">
      <protection locked="0"/>
    </xf>
    <xf numFmtId="0" fontId="0" fillId="0" borderId="14" xfId="0" applyBorder="1" applyProtection="1">
      <protection locked="0"/>
    </xf>
    <xf numFmtId="0" fontId="27" fillId="0" borderId="0" xfId="0" applyFont="1" applyAlignment="1">
      <alignment vertical="center"/>
    </xf>
    <xf numFmtId="0" fontId="11" fillId="0" borderId="0" xfId="0" applyFont="1" applyFill="1" applyBorder="1" applyAlignment="1"/>
    <xf numFmtId="0" fontId="23" fillId="0" borderId="0" xfId="0" applyFont="1"/>
    <xf numFmtId="0" fontId="22" fillId="0" borderId="0" xfId="0" quotePrefix="1" applyFont="1" applyAlignment="1">
      <alignment horizontal="right"/>
    </xf>
    <xf numFmtId="0" fontId="33" fillId="0" borderId="0" xfId="0" applyFont="1"/>
    <xf numFmtId="2" fontId="8" fillId="4" borderId="34" xfId="0" applyNumberFormat="1" applyFont="1" applyFill="1" applyBorder="1" applyAlignment="1">
      <alignment horizontal="center"/>
    </xf>
    <xf numFmtId="0" fontId="19" fillId="0" borderId="0" xfId="0" applyFont="1" applyFill="1" applyBorder="1"/>
    <xf numFmtId="164" fontId="14" fillId="5" borderId="32" xfId="0" applyNumberFormat="1" applyFont="1" applyFill="1" applyBorder="1" applyAlignment="1" applyProtection="1">
      <alignment horizontal="center"/>
      <protection locked="0"/>
    </xf>
    <xf numFmtId="164" fontId="14" fillId="5" borderId="31" xfId="0" applyNumberFormat="1" applyFont="1" applyFill="1" applyBorder="1" applyAlignment="1" applyProtection="1">
      <alignment horizontal="center"/>
      <protection locked="0"/>
    </xf>
    <xf numFmtId="164" fontId="14" fillId="5" borderId="32" xfId="0" applyNumberFormat="1" applyFont="1" applyFill="1" applyBorder="1" applyAlignment="1">
      <alignment horizontal="center"/>
    </xf>
    <xf numFmtId="164" fontId="14" fillId="5" borderId="31" xfId="0" applyNumberFormat="1" applyFont="1" applyFill="1" applyBorder="1" applyAlignment="1">
      <alignment horizontal="center"/>
    </xf>
    <xf numFmtId="164" fontId="11" fillId="6" borderId="31" xfId="0" applyNumberFormat="1" applyFont="1" applyFill="1" applyBorder="1" applyAlignment="1">
      <alignment horizontal="center"/>
    </xf>
    <xf numFmtId="164" fontId="11" fillId="6" borderId="32" xfId="0" applyNumberFormat="1" applyFont="1" applyFill="1" applyBorder="1" applyAlignment="1">
      <alignment horizontal="center"/>
    </xf>
    <xf numFmtId="164" fontId="19" fillId="6" borderId="33" xfId="0" applyNumberFormat="1" applyFont="1" applyFill="1" applyBorder="1" applyAlignment="1">
      <alignment horizontal="center"/>
    </xf>
    <xf numFmtId="164" fontId="8" fillId="6" borderId="34" xfId="0" applyNumberFormat="1" applyFont="1" applyFill="1" applyBorder="1" applyAlignment="1">
      <alignment horizontal="center"/>
    </xf>
    <xf numFmtId="164" fontId="8" fillId="6" borderId="32" xfId="0" applyNumberFormat="1" applyFont="1" applyFill="1" applyBorder="1" applyAlignment="1">
      <alignment horizontal="center"/>
    </xf>
    <xf numFmtId="164" fontId="8" fillId="6" borderId="33" xfId="0" applyNumberFormat="1" applyFont="1" applyFill="1" applyBorder="1" applyAlignment="1">
      <alignment horizontal="center"/>
    </xf>
    <xf numFmtId="0" fontId="0" fillId="0" borderId="0" xfId="0" applyAlignment="1">
      <alignment vertical="top"/>
    </xf>
    <xf numFmtId="0" fontId="33" fillId="0" borderId="0" xfId="0" applyFont="1" applyAlignment="1">
      <alignment vertical="top"/>
    </xf>
    <xf numFmtId="0" fontId="0" fillId="0" borderId="0" xfId="0" applyBorder="1" applyAlignment="1">
      <alignment vertical="top"/>
    </xf>
    <xf numFmtId="0" fontId="14" fillId="0" borderId="0" xfId="0" applyFont="1" applyFill="1" applyBorder="1" applyAlignment="1">
      <alignment horizontal="right"/>
    </xf>
    <xf numFmtId="0" fontId="19" fillId="0" borderId="0" xfId="0" applyFont="1" applyFill="1" applyBorder="1" applyAlignment="1">
      <alignment horizontal="left"/>
    </xf>
    <xf numFmtId="0" fontId="10" fillId="0" borderId="9" xfId="0" applyFont="1" applyFill="1" applyBorder="1"/>
    <xf numFmtId="0" fontId="28" fillId="0" borderId="0" xfId="0" applyFont="1" applyAlignment="1">
      <alignment horizontal="left" vertical="center" wrapText="1"/>
    </xf>
    <xf numFmtId="0" fontId="28" fillId="0" borderId="0" xfId="0" applyFont="1" applyAlignment="1">
      <alignment horizontal="left" wrapText="1"/>
    </xf>
    <xf numFmtId="0" fontId="28" fillId="0" borderId="0" xfId="0" applyFont="1" applyFill="1" applyAlignment="1">
      <alignment horizontal="left" wrapText="1"/>
    </xf>
    <xf numFmtId="0" fontId="22" fillId="0" borderId="0" xfId="0" applyFont="1" applyAlignment="1">
      <alignment horizontal="left" wrapText="1"/>
    </xf>
    <xf numFmtId="0" fontId="20" fillId="0" borderId="0" xfId="0" applyFont="1" applyAlignment="1">
      <alignment horizontal="left"/>
    </xf>
    <xf numFmtId="0" fontId="0" fillId="0" borderId="15" xfId="0" applyFill="1" applyBorder="1" applyAlignment="1">
      <alignment horizontal="center"/>
    </xf>
    <xf numFmtId="0" fontId="0" fillId="0" borderId="23" xfId="0" applyFill="1" applyBorder="1" applyAlignment="1">
      <alignment horizontal="center"/>
    </xf>
    <xf numFmtId="0" fontId="0" fillId="0" borderId="1" xfId="0" applyFill="1" applyBorder="1" applyAlignment="1">
      <alignment horizontal="center"/>
    </xf>
    <xf numFmtId="0" fontId="0" fillId="0" borderId="11" xfId="0" applyFill="1" applyBorder="1" applyAlignment="1">
      <alignment horizontal="center"/>
    </xf>
    <xf numFmtId="0" fontId="0" fillId="0" borderId="2" xfId="0" applyFill="1" applyBorder="1" applyAlignment="1" applyProtection="1">
      <alignment horizontal="center"/>
      <protection locked="0"/>
    </xf>
    <xf numFmtId="0" fontId="0" fillId="0" borderId="16" xfId="0" applyFill="1" applyBorder="1" applyAlignment="1" applyProtection="1">
      <alignment horizontal="center"/>
      <protection locked="0"/>
    </xf>
    <xf numFmtId="164" fontId="15" fillId="5" borderId="17" xfId="0" applyNumberFormat="1" applyFont="1" applyFill="1" applyBorder="1" applyAlignment="1" applyProtection="1">
      <alignment horizontal="center"/>
      <protection locked="0"/>
    </xf>
    <xf numFmtId="164" fontId="15" fillId="5" borderId="5" xfId="0" applyNumberFormat="1" applyFont="1" applyFill="1" applyBorder="1" applyAlignment="1" applyProtection="1">
      <alignment horizontal="center"/>
      <protection locked="0"/>
    </xf>
    <xf numFmtId="0" fontId="8" fillId="0" borderId="0" xfId="0" applyFont="1" applyFill="1" applyBorder="1" applyAlignment="1">
      <alignment horizontal="left"/>
    </xf>
    <xf numFmtId="0" fontId="8" fillId="0" borderId="10" xfId="0" applyFont="1" applyFill="1" applyBorder="1" applyAlignment="1">
      <alignment horizontal="left"/>
    </xf>
    <xf numFmtId="0" fontId="8" fillId="0" borderId="0" xfId="0" applyFont="1" applyBorder="1" applyAlignment="1">
      <alignment horizontal="left"/>
    </xf>
    <xf numFmtId="0" fontId="8" fillId="0" borderId="10" xfId="0" applyFont="1" applyBorder="1" applyAlignment="1">
      <alignment horizontal="left"/>
    </xf>
    <xf numFmtId="0" fontId="8" fillId="0" borderId="13" xfId="0" applyFont="1" applyFill="1" applyBorder="1" applyAlignment="1">
      <alignment horizontal="left"/>
    </xf>
    <xf numFmtId="0" fontId="8" fillId="0" borderId="14" xfId="0" applyFont="1" applyFill="1" applyBorder="1" applyAlignment="1">
      <alignment horizontal="left"/>
    </xf>
    <xf numFmtId="0" fontId="11" fillId="0" borderId="0" xfId="0" applyFont="1" applyFill="1" applyBorder="1" applyAlignment="1">
      <alignment horizontal="left"/>
    </xf>
    <xf numFmtId="0" fontId="11" fillId="0" borderId="13" xfId="0" applyFont="1" applyFill="1" applyBorder="1" applyAlignment="1">
      <alignment horizontal="left"/>
    </xf>
    <xf numFmtId="0" fontId="0" fillId="0" borderId="4" xfId="0" applyFill="1" applyBorder="1" applyAlignment="1" applyProtection="1">
      <alignment horizontal="center"/>
      <protection locked="0"/>
    </xf>
    <xf numFmtId="165" fontId="0" fillId="4" borderId="17" xfId="2" applyNumberFormat="1" applyFont="1" applyFill="1" applyBorder="1" applyAlignment="1">
      <alignment horizontal="center"/>
    </xf>
    <xf numFmtId="165" fontId="0" fillId="4" borderId="5" xfId="2" applyNumberFormat="1" applyFont="1" applyFill="1" applyBorder="1" applyAlignment="1">
      <alignment horizontal="center"/>
    </xf>
    <xf numFmtId="165" fontId="0" fillId="4" borderId="26" xfId="2" applyNumberFormat="1" applyFont="1" applyFill="1" applyBorder="1" applyAlignment="1">
      <alignment horizontal="center"/>
    </xf>
    <xf numFmtId="165" fontId="0" fillId="4" borderId="27" xfId="2" applyNumberFormat="1" applyFont="1" applyFill="1" applyBorder="1" applyAlignment="1">
      <alignment horizontal="center"/>
    </xf>
    <xf numFmtId="0" fontId="0" fillId="0" borderId="28" xfId="0" applyFill="1" applyBorder="1" applyAlignment="1" applyProtection="1">
      <alignment horizontal="center"/>
      <protection locked="0"/>
    </xf>
    <xf numFmtId="0" fontId="0" fillId="0" borderId="29" xfId="0" applyFill="1" applyBorder="1" applyAlignment="1" applyProtection="1">
      <alignment horizontal="center"/>
      <protection locked="0"/>
    </xf>
    <xf numFmtId="165" fontId="0" fillId="4" borderId="17" xfId="0" applyNumberFormat="1" applyFill="1" applyBorder="1" applyAlignment="1">
      <alignment horizontal="center"/>
    </xf>
    <xf numFmtId="165" fontId="0" fillId="4" borderId="5" xfId="0" applyNumberFormat="1" applyFill="1" applyBorder="1" applyAlignment="1">
      <alignment horizontal="center"/>
    </xf>
    <xf numFmtId="165" fontId="17" fillId="4" borderId="17" xfId="0" applyNumberFormat="1" applyFont="1" applyFill="1" applyBorder="1" applyAlignment="1">
      <alignment horizontal="center"/>
    </xf>
    <xf numFmtId="165" fontId="17" fillId="4" borderId="5" xfId="0" applyNumberFormat="1" applyFont="1" applyFill="1" applyBorder="1" applyAlignment="1">
      <alignment horizontal="center"/>
    </xf>
    <xf numFmtId="0" fontId="14" fillId="0" borderId="0" xfId="0" applyFont="1" applyFill="1" applyBorder="1" applyAlignment="1">
      <alignment horizontal="right"/>
    </xf>
    <xf numFmtId="0" fontId="16" fillId="3" borderId="6" xfId="0" applyFont="1" applyFill="1" applyBorder="1" applyAlignment="1">
      <alignment horizontal="left"/>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6" xfId="0" applyFont="1" applyFill="1" applyBorder="1" applyAlignment="1">
      <alignment horizontal="left"/>
    </xf>
    <xf numFmtId="0" fontId="12" fillId="3" borderId="7" xfId="0" applyFont="1" applyFill="1" applyBorder="1" applyAlignment="1">
      <alignment horizontal="left" vertical="center"/>
    </xf>
    <xf numFmtId="0" fontId="12" fillId="3" borderId="8" xfId="0" applyFont="1" applyFill="1" applyBorder="1" applyAlignment="1">
      <alignment horizontal="left" vertical="center"/>
    </xf>
    <xf numFmtId="164" fontId="15" fillId="5" borderId="35" xfId="0" applyNumberFormat="1" applyFont="1" applyFill="1" applyBorder="1" applyAlignment="1" applyProtection="1">
      <alignment horizontal="center"/>
      <protection locked="0"/>
    </xf>
    <xf numFmtId="164" fontId="0" fillId="2" borderId="17" xfId="0" applyNumberFormat="1" applyFill="1" applyBorder="1" applyAlignment="1">
      <alignment horizontal="center"/>
    </xf>
    <xf numFmtId="164" fontId="0" fillId="2" borderId="5" xfId="0" applyNumberFormat="1" applyFill="1" applyBorder="1" applyAlignment="1">
      <alignment horizontal="center"/>
    </xf>
    <xf numFmtId="2" fontId="0" fillId="4" borderId="17" xfId="0" applyNumberFormat="1" applyFill="1" applyBorder="1" applyAlignment="1">
      <alignment horizontal="center"/>
    </xf>
    <xf numFmtId="2" fontId="0" fillId="4" borderId="5" xfId="0" applyNumberFormat="1" applyFill="1" applyBorder="1" applyAlignment="1">
      <alignment horizontal="center"/>
    </xf>
    <xf numFmtId="164" fontId="0" fillId="0" borderId="18" xfId="0" applyNumberFormat="1" applyFill="1" applyBorder="1" applyAlignment="1">
      <alignment horizontal="center"/>
    </xf>
    <xf numFmtId="164" fontId="0" fillId="0" borderId="36" xfId="0" applyNumberFormat="1" applyFill="1" applyBorder="1" applyAlignment="1">
      <alignment horizontal="center"/>
    </xf>
    <xf numFmtId="164" fontId="0" fillId="0" borderId="19" xfId="0" applyNumberFormat="1" applyFill="1" applyBorder="1" applyAlignment="1">
      <alignment horizontal="center"/>
    </xf>
    <xf numFmtId="164" fontId="0" fillId="0" borderId="20" xfId="0" applyNumberFormat="1" applyFill="1" applyBorder="1" applyAlignment="1">
      <alignment horizontal="center"/>
    </xf>
    <xf numFmtId="164" fontId="0" fillId="6" borderId="17" xfId="0" applyNumberFormat="1" applyFill="1" applyBorder="1" applyAlignment="1">
      <alignment horizontal="center"/>
    </xf>
    <xf numFmtId="164" fontId="0" fillId="6" borderId="5" xfId="0" applyNumberFormat="1" applyFill="1" applyBorder="1" applyAlignment="1">
      <alignment horizontal="center"/>
    </xf>
    <xf numFmtId="0" fontId="5"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1" fillId="6" borderId="6" xfId="0" applyFont="1" applyFill="1" applyBorder="1" applyAlignment="1">
      <alignment horizontal="center"/>
    </xf>
    <xf numFmtId="0" fontId="1" fillId="6" borderId="24" xfId="0" applyFont="1"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1" fillId="6" borderId="25" xfId="0" applyFont="1" applyFill="1" applyBorder="1" applyAlignment="1">
      <alignment horizontal="center"/>
    </xf>
    <xf numFmtId="0" fontId="1" fillId="6" borderId="8" xfId="0" applyFont="1" applyFill="1" applyBorder="1" applyAlignment="1">
      <alignment horizontal="center"/>
    </xf>
    <xf numFmtId="0" fontId="6" fillId="6" borderId="30" xfId="0" applyFont="1" applyFill="1" applyBorder="1" applyAlignment="1">
      <alignment horizontal="center"/>
    </xf>
    <xf numFmtId="0" fontId="6" fillId="6" borderId="29" xfId="0" applyFont="1" applyFill="1" applyBorder="1" applyAlignment="1">
      <alignment horizontal="center"/>
    </xf>
    <xf numFmtId="0" fontId="0" fillId="0" borderId="1" xfId="0" applyFill="1" applyBorder="1" applyAlignment="1" applyProtection="1">
      <alignment horizontal="center"/>
      <protection locked="0"/>
    </xf>
    <xf numFmtId="0" fontId="0" fillId="0" borderId="11" xfId="0" applyFill="1" applyBorder="1" applyAlignment="1" applyProtection="1">
      <alignment horizontal="center"/>
      <protection locked="0"/>
    </xf>
    <xf numFmtId="164" fontId="15" fillId="5" borderId="19" xfId="0" applyNumberFormat="1" applyFont="1" applyFill="1" applyBorder="1" applyAlignment="1" applyProtection="1">
      <alignment horizontal="center"/>
      <protection locked="0"/>
    </xf>
    <xf numFmtId="164" fontId="15" fillId="5" borderId="20" xfId="0" applyNumberFormat="1" applyFont="1" applyFill="1" applyBorder="1" applyAlignment="1" applyProtection="1">
      <alignment horizontal="center"/>
      <protection locked="0"/>
    </xf>
    <xf numFmtId="0" fontId="7" fillId="0" borderId="0" xfId="0" applyFont="1" applyBorder="1" applyAlignment="1">
      <alignment horizontal="right" wrapText="1"/>
    </xf>
    <xf numFmtId="0" fontId="7" fillId="0" borderId="0" xfId="0" applyFont="1" applyBorder="1" applyAlignment="1">
      <alignment horizontal="right"/>
    </xf>
    <xf numFmtId="0" fontId="15" fillId="5" borderId="21" xfId="0" applyFont="1" applyFill="1" applyBorder="1" applyAlignment="1" applyProtection="1">
      <alignment horizontal="center"/>
      <protection locked="0"/>
    </xf>
    <xf numFmtId="0" fontId="15" fillId="5" borderId="22" xfId="0" applyFont="1" applyFill="1" applyBorder="1" applyAlignment="1" applyProtection="1">
      <alignment horizontal="center"/>
      <protection locked="0"/>
    </xf>
    <xf numFmtId="14" fontId="15" fillId="5" borderId="21" xfId="0" applyNumberFormat="1" applyFont="1" applyFill="1" applyBorder="1" applyAlignment="1" applyProtection="1">
      <alignment horizontal="center"/>
      <protection locked="0"/>
    </xf>
    <xf numFmtId="14" fontId="15" fillId="5" borderId="22" xfId="0" applyNumberFormat="1" applyFont="1" applyFill="1" applyBorder="1" applyAlignment="1" applyProtection="1">
      <alignment horizontal="center"/>
      <protection locked="0"/>
    </xf>
    <xf numFmtId="0" fontId="19" fillId="0" borderId="0" xfId="0" applyFont="1" applyFill="1" applyBorder="1" applyAlignment="1">
      <alignment horizontal="left"/>
    </xf>
    <xf numFmtId="0" fontId="14" fillId="0" borderId="0" xfId="0" applyFont="1" applyFill="1" applyBorder="1" applyAlignment="1">
      <alignment horizontal="left"/>
    </xf>
    <xf numFmtId="0" fontId="28" fillId="0" borderId="0" xfId="0" applyFont="1" applyAlignment="1">
      <alignment horizontal="left" vertical="center" wrapText="1"/>
    </xf>
    <xf numFmtId="0" fontId="31" fillId="0" borderId="0" xfId="0" applyFont="1" applyAlignment="1">
      <alignment horizontal="left" vertical="center" wrapText="1"/>
    </xf>
    <xf numFmtId="0" fontId="26" fillId="0" borderId="0" xfId="0" applyFont="1" applyAlignment="1">
      <alignment horizontal="center" vertical="center"/>
    </xf>
    <xf numFmtId="0" fontId="28" fillId="0" borderId="0" xfId="0" applyFont="1" applyAlignment="1">
      <alignment horizontal="left" wrapText="1"/>
    </xf>
    <xf numFmtId="0" fontId="28" fillId="0" borderId="0" xfId="0" applyFont="1" applyFill="1" applyAlignment="1">
      <alignment horizontal="left" wrapText="1"/>
    </xf>
    <xf numFmtId="0" fontId="0" fillId="0" borderId="28" xfId="0" applyFill="1" applyBorder="1" applyAlignment="1">
      <alignment horizontal="center"/>
    </xf>
    <xf numFmtId="0" fontId="0" fillId="0" borderId="29" xfId="0" applyFill="1" applyBorder="1" applyAlignment="1">
      <alignment horizontal="center"/>
    </xf>
    <xf numFmtId="164" fontId="15" fillId="5" borderId="21" xfId="0" applyNumberFormat="1" applyFont="1" applyFill="1" applyBorder="1" applyAlignment="1">
      <alignment horizontal="center"/>
    </xf>
    <xf numFmtId="164" fontId="15" fillId="5" borderId="22" xfId="0" applyNumberFormat="1" applyFont="1" applyFill="1" applyBorder="1" applyAlignment="1">
      <alignment horizontal="center"/>
    </xf>
    <xf numFmtId="0" fontId="0" fillId="0" borderId="2" xfId="0" applyFill="1" applyBorder="1" applyAlignment="1">
      <alignment horizontal="center"/>
    </xf>
    <xf numFmtId="0" fontId="0" fillId="0" borderId="16" xfId="0" applyFill="1" applyBorder="1" applyAlignment="1">
      <alignment horizontal="center"/>
    </xf>
    <xf numFmtId="0" fontId="0" fillId="0" borderId="4" xfId="0" applyFill="1" applyBorder="1" applyAlignment="1">
      <alignment horizontal="center"/>
    </xf>
    <xf numFmtId="164" fontId="15" fillId="5" borderId="17" xfId="0" applyNumberFormat="1" applyFont="1" applyFill="1" applyBorder="1" applyAlignment="1">
      <alignment horizontal="center"/>
    </xf>
    <xf numFmtId="164" fontId="15" fillId="5" borderId="5" xfId="0" applyNumberFormat="1" applyFont="1" applyFill="1" applyBorder="1" applyAlignment="1">
      <alignment horizontal="center"/>
    </xf>
    <xf numFmtId="0" fontId="15" fillId="5" borderId="21" xfId="0" applyFont="1" applyFill="1" applyBorder="1" applyAlignment="1">
      <alignment horizontal="center"/>
    </xf>
    <xf numFmtId="0" fontId="15" fillId="5" borderId="22" xfId="0" applyFont="1" applyFill="1" applyBorder="1" applyAlignment="1">
      <alignment horizontal="center"/>
    </xf>
    <xf numFmtId="17" fontId="15" fillId="5" borderId="21" xfId="0" applyNumberFormat="1" applyFont="1" applyFill="1" applyBorder="1" applyAlignment="1">
      <alignment horizontal="center"/>
    </xf>
    <xf numFmtId="0" fontId="7" fillId="5" borderId="26" xfId="0" applyFont="1" applyFill="1" applyBorder="1" applyAlignment="1">
      <alignment horizontal="center"/>
    </xf>
    <xf numFmtId="0" fontId="7" fillId="5" borderId="27" xfId="0" applyFont="1" applyFill="1" applyBorder="1" applyAlignment="1">
      <alignment horizontal="center"/>
    </xf>
    <xf numFmtId="164" fontId="15" fillId="5" borderId="19" xfId="0" applyNumberFormat="1" applyFont="1" applyFill="1" applyBorder="1" applyAlignment="1">
      <alignment horizontal="center"/>
    </xf>
    <xf numFmtId="164" fontId="15" fillId="5" borderId="20" xfId="0" applyNumberFormat="1" applyFont="1" applyFill="1" applyBorder="1" applyAlignment="1">
      <alignment horizontal="center"/>
    </xf>
    <xf numFmtId="0" fontId="22" fillId="0" borderId="0" xfId="0" applyFont="1" applyAlignment="1">
      <alignment wrapText="1"/>
    </xf>
    <xf numFmtId="0" fontId="22" fillId="0" borderId="0" xfId="0" applyFont="1" applyAlignment="1">
      <alignment horizontal="right" vertical="top"/>
    </xf>
    <xf numFmtId="0" fontId="22" fillId="2" borderId="0" xfId="0" applyFont="1" applyFill="1" applyAlignment="1">
      <alignment horizontal="left" wrapText="1"/>
    </xf>
    <xf numFmtId="0" fontId="22" fillId="4" borderId="0" xfId="0" applyFont="1" applyFill="1" applyAlignment="1">
      <alignment horizontal="left" wrapText="1"/>
    </xf>
    <xf numFmtId="0" fontId="22" fillId="0" borderId="0" xfId="0" applyFont="1" applyAlignment="1">
      <alignment horizontal="left" vertical="top"/>
    </xf>
    <xf numFmtId="0" fontId="22" fillId="0" borderId="0" xfId="0" applyFont="1" applyFill="1" applyAlignment="1">
      <alignment vertical="top"/>
    </xf>
    <xf numFmtId="0" fontId="22" fillId="0" borderId="0" xfId="0" applyFont="1" applyAlignment="1">
      <alignment vertical="top"/>
    </xf>
  </cellXfs>
  <cellStyles count="3">
    <cellStyle name="Comma" xfId="1" builtinId="3"/>
    <cellStyle name="Normal" xfId="0" builtinId="0"/>
    <cellStyle name="Percent" xfId="2" builtinId="5"/>
  </cellStyles>
  <dxfs count="5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59996337778862885"/>
        </patternFill>
      </fill>
    </dxf>
    <dxf>
      <fill>
        <patternFill>
          <bgColor rgb="FFFFC7CE"/>
        </patternFill>
      </fill>
    </dxf>
    <dxf>
      <fill>
        <patternFill>
          <bgColor rgb="FFFFFF99"/>
        </patternFill>
      </fill>
    </dxf>
    <dxf>
      <fill>
        <patternFill>
          <bgColor theme="6"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59996337778862885"/>
        </patternFill>
      </fill>
    </dxf>
    <dxf>
      <fill>
        <patternFill>
          <bgColor rgb="FFFFC7CE"/>
        </patternFill>
      </fill>
    </dxf>
    <dxf>
      <fill>
        <patternFill>
          <bgColor rgb="FFFFFF99"/>
        </patternFill>
      </fill>
    </dxf>
    <dxf>
      <fill>
        <patternFill>
          <bgColor theme="6"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color rgb="FF0000CC"/>
      <color rgb="FFFFFFCC"/>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xdr:col>
      <xdr:colOff>352425</xdr:colOff>
      <xdr:row>1</xdr:row>
      <xdr:rowOff>0</xdr:rowOff>
    </xdr:from>
    <xdr:ext cx="180975" cy="3905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2425" y="76200"/>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642938</xdr:colOff>
      <xdr:row>48</xdr:row>
      <xdr:rowOff>48030</xdr:rowOff>
    </xdr:to>
    <xdr:pic>
      <xdr:nvPicPr>
        <xdr:cNvPr id="4" name="Picture 3" descr="Screen Clippi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9938" cy="8734830"/>
        </a:xfrm>
        <a:prstGeom prst="rect">
          <a:avLst/>
        </a:prstGeom>
      </xdr:spPr>
    </xdr:pic>
    <xdr:clientData/>
  </xdr:twoCellAnchor>
  <xdr:twoCellAnchor editAs="oneCell">
    <xdr:from>
      <xdr:col>11</xdr:col>
      <xdr:colOff>190500</xdr:colOff>
      <xdr:row>1</xdr:row>
      <xdr:rowOff>0</xdr:rowOff>
    </xdr:from>
    <xdr:to>
      <xdr:col>18</xdr:col>
      <xdr:colOff>614399</xdr:colOff>
      <xdr:row>13</xdr:row>
      <xdr:rowOff>76216</xdr:rowOff>
    </xdr:to>
    <xdr:pic>
      <xdr:nvPicPr>
        <xdr:cNvPr id="5" name="Picture 4" descr="Screen Clippi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15200" y="180975"/>
          <a:ext cx="5019712" cy="2247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352425</xdr:colOff>
      <xdr:row>1</xdr:row>
      <xdr:rowOff>0</xdr:rowOff>
    </xdr:from>
    <xdr:ext cx="180975" cy="39052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352425</xdr:colOff>
      <xdr:row>1</xdr:row>
      <xdr:rowOff>0</xdr:rowOff>
    </xdr:from>
    <xdr:ext cx="180975" cy="390525"/>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00063" y="185738"/>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444495</xdr:colOff>
      <xdr:row>18</xdr:row>
      <xdr:rowOff>115480</xdr:rowOff>
    </xdr:from>
    <xdr:ext cx="3349635" cy="1219436"/>
    <xdr:sp macro="" textlink="">
      <xdr:nvSpPr>
        <xdr:cNvPr id="8" name="Rectangle 7">
          <a:extLst>
            <a:ext uri="{FF2B5EF4-FFF2-40B4-BE49-F238E27FC236}">
              <a16:creationId xmlns:a16="http://schemas.microsoft.com/office/drawing/2014/main" id="{00000000-0008-0000-0400-000008000000}"/>
            </a:ext>
          </a:extLst>
        </xdr:cNvPr>
        <xdr:cNvSpPr/>
      </xdr:nvSpPr>
      <xdr:spPr>
        <a:xfrm rot="19016125">
          <a:off x="2462063" y="3470878"/>
          <a:ext cx="3349635" cy="1219436"/>
        </a:xfrm>
        <a:prstGeom prst="rect">
          <a:avLst/>
        </a:prstGeom>
        <a:noFill/>
      </xdr:spPr>
      <xdr:txBody>
        <a:bodyPr wrap="none" lIns="91440" tIns="45720" rIns="91440" bIns="45720">
          <a:spAutoFit/>
        </a:bodyPr>
        <a:lstStyle/>
        <a:p>
          <a:pPr algn="ctr"/>
          <a:r>
            <a:rPr lang="en-US" sz="7200" b="0" i="1" cap="none" spc="0">
              <a:ln w="0"/>
              <a:gradFill>
                <a:gsLst>
                  <a:gs pos="21000">
                    <a:schemeClr val="bg1">
                      <a:lumMod val="65000"/>
                    </a:schemeClr>
                  </a:gs>
                  <a:gs pos="88000">
                    <a:srgbClr val="C5C7CA"/>
                  </a:gs>
                </a:gsLst>
                <a:lin ang="5400000"/>
              </a:gradFill>
              <a:effectLst/>
            </a:rPr>
            <a:t>Muestra</a:t>
          </a:r>
          <a:endParaRPr lang="en-US" sz="8000" b="0" i="1" cap="none" spc="0">
            <a:ln w="0"/>
            <a:gradFill>
              <a:gsLst>
                <a:gs pos="21000">
                  <a:schemeClr val="bg1">
                    <a:lumMod val="65000"/>
                  </a:schemeClr>
                </a:gs>
                <a:gs pos="88000">
                  <a:srgbClr val="C5C7CA"/>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tabSelected="1" zoomScale="90" zoomScaleNormal="90" workbookViewId="0">
      <selection activeCell="B1" sqref="B1:Q1"/>
    </sheetView>
  </sheetViews>
  <sheetFormatPr defaultColWidth="9" defaultRowHeight="20.100000000000001" customHeight="1" x14ac:dyDescent="0.6"/>
  <cols>
    <col min="1" max="1" width="6" style="69" customWidth="1"/>
    <col min="2" max="2" width="5.73046875" style="70" customWidth="1"/>
    <col min="3" max="6" width="9" style="69"/>
    <col min="7" max="7" width="4.86328125" style="69" customWidth="1"/>
    <col min="8" max="15" width="9" style="69"/>
    <col min="16" max="16" width="7" style="69" customWidth="1"/>
    <col min="17" max="17" width="32.265625" style="69" customWidth="1"/>
    <col min="18" max="16384" width="9" style="69"/>
  </cols>
  <sheetData>
    <row r="1" spans="1:24" ht="20.100000000000001" customHeight="1" x14ac:dyDescent="0.6">
      <c r="A1" s="84" t="s">
        <v>13</v>
      </c>
      <c r="B1" s="109" t="s">
        <v>37</v>
      </c>
      <c r="C1" s="109"/>
      <c r="D1" s="109"/>
      <c r="E1" s="109"/>
      <c r="F1" s="109"/>
      <c r="G1" s="109"/>
      <c r="H1" s="109"/>
      <c r="I1" s="109"/>
      <c r="J1" s="109"/>
      <c r="K1" s="109"/>
      <c r="L1" s="109"/>
      <c r="M1" s="109"/>
      <c r="N1" s="109"/>
      <c r="O1" s="109"/>
      <c r="P1" s="109"/>
      <c r="Q1" s="109"/>
    </row>
    <row r="2" spans="1:24" ht="20.100000000000001" customHeight="1" x14ac:dyDescent="0.6">
      <c r="B2" s="70" t="s">
        <v>2</v>
      </c>
      <c r="C2" s="69" t="s">
        <v>16</v>
      </c>
    </row>
    <row r="3" spans="1:24" ht="19.5" x14ac:dyDescent="0.6">
      <c r="B3" s="203" t="s">
        <v>3</v>
      </c>
      <c r="C3" s="108" t="s">
        <v>20</v>
      </c>
      <c r="D3" s="108"/>
      <c r="E3" s="108"/>
      <c r="F3" s="108"/>
      <c r="G3" s="108"/>
      <c r="H3" s="108"/>
      <c r="I3" s="108"/>
      <c r="J3" s="108"/>
      <c r="K3" s="108"/>
      <c r="L3" s="108"/>
      <c r="M3" s="108"/>
      <c r="N3" s="108"/>
      <c r="O3" s="108"/>
      <c r="P3" s="108"/>
      <c r="Q3" s="108"/>
      <c r="R3" s="202"/>
      <c r="S3" s="202"/>
      <c r="T3" s="202"/>
      <c r="U3" s="202"/>
    </row>
    <row r="4" spans="1:24" ht="20.100000000000001" customHeight="1" x14ac:dyDescent="0.6">
      <c r="C4" s="70" t="s">
        <v>7</v>
      </c>
      <c r="D4" s="108" t="s">
        <v>17</v>
      </c>
      <c r="E4" s="108"/>
      <c r="F4" s="108"/>
      <c r="G4" s="108"/>
      <c r="H4" s="108"/>
      <c r="I4" s="108"/>
      <c r="J4" s="108"/>
      <c r="K4" s="108"/>
      <c r="L4" s="108"/>
      <c r="M4" s="108"/>
      <c r="N4" s="108"/>
      <c r="O4" s="108"/>
      <c r="P4" s="108"/>
      <c r="Q4" s="108"/>
      <c r="R4" s="202"/>
    </row>
    <row r="5" spans="1:24" ht="40.15" customHeight="1" x14ac:dyDescent="0.6">
      <c r="C5" s="70"/>
      <c r="E5" s="108" t="s">
        <v>18</v>
      </c>
      <c r="F5" s="108"/>
      <c r="G5" s="108"/>
      <c r="H5" s="108"/>
      <c r="I5" s="108"/>
      <c r="J5" s="108"/>
      <c r="K5" s="108"/>
      <c r="L5" s="108"/>
      <c r="M5" s="108"/>
      <c r="N5" s="108"/>
      <c r="O5" s="108"/>
      <c r="P5" s="108"/>
      <c r="Q5" s="108"/>
    </row>
    <row r="6" spans="1:24" ht="19.5" x14ac:dyDescent="0.6">
      <c r="C6" s="203" t="s">
        <v>8</v>
      </c>
      <c r="D6" s="108" t="s">
        <v>19</v>
      </c>
      <c r="E6" s="108"/>
      <c r="F6" s="108"/>
      <c r="G6" s="108"/>
      <c r="H6" s="108"/>
      <c r="I6" s="108"/>
      <c r="J6" s="108"/>
      <c r="K6" s="108"/>
      <c r="L6" s="108"/>
      <c r="M6" s="108"/>
      <c r="N6" s="108"/>
      <c r="O6" s="108"/>
      <c r="P6" s="108"/>
      <c r="Q6" s="108"/>
    </row>
    <row r="7" spans="1:24" ht="38.25" customHeight="1" x14ac:dyDescent="0.6">
      <c r="C7" s="203" t="s">
        <v>9</v>
      </c>
      <c r="D7" s="108" t="s">
        <v>21</v>
      </c>
      <c r="E7" s="108"/>
      <c r="F7" s="108"/>
      <c r="G7" s="108"/>
      <c r="H7" s="108"/>
      <c r="I7" s="108"/>
      <c r="J7" s="108"/>
      <c r="K7" s="108"/>
      <c r="L7" s="108"/>
      <c r="M7" s="108"/>
      <c r="N7" s="108"/>
      <c r="O7" s="108"/>
      <c r="P7" s="108"/>
      <c r="Q7" s="108"/>
    </row>
    <row r="8" spans="1:24" ht="38.65" customHeight="1" x14ac:dyDescent="0.6">
      <c r="B8" s="203" t="s">
        <v>4</v>
      </c>
      <c r="C8" s="204" t="s">
        <v>24</v>
      </c>
      <c r="D8" s="204"/>
      <c r="E8" s="204"/>
      <c r="F8" s="204"/>
      <c r="G8" s="204"/>
      <c r="H8" s="204"/>
      <c r="I8" s="204"/>
      <c r="J8" s="204"/>
      <c r="K8" s="204"/>
      <c r="L8" s="204"/>
      <c r="M8" s="204"/>
      <c r="N8" s="204"/>
      <c r="O8" s="204"/>
      <c r="P8" s="204"/>
      <c r="Q8" s="204"/>
      <c r="R8" s="72"/>
      <c r="S8" s="72"/>
      <c r="T8" s="72"/>
      <c r="U8" s="72"/>
      <c r="V8" s="72"/>
      <c r="W8" s="72"/>
      <c r="X8" s="72"/>
    </row>
    <row r="9" spans="1:24" ht="41.25" customHeight="1" x14ac:dyDescent="0.6">
      <c r="C9" s="203" t="s">
        <v>7</v>
      </c>
      <c r="D9" s="204" t="s">
        <v>22</v>
      </c>
      <c r="E9" s="204"/>
      <c r="F9" s="204"/>
      <c r="G9" s="204"/>
      <c r="H9" s="204"/>
      <c r="I9" s="204"/>
      <c r="J9" s="204"/>
      <c r="K9" s="204"/>
      <c r="L9" s="204"/>
      <c r="M9" s="204"/>
      <c r="N9" s="204"/>
      <c r="O9" s="204"/>
      <c r="P9" s="204"/>
      <c r="Q9" s="204"/>
      <c r="R9" s="72"/>
      <c r="S9" s="72"/>
      <c r="T9" s="72"/>
      <c r="U9" s="72"/>
      <c r="V9" s="72"/>
      <c r="W9" s="72"/>
      <c r="X9" s="72"/>
    </row>
    <row r="10" spans="1:24" ht="40.15" customHeight="1" x14ac:dyDescent="0.6">
      <c r="B10" s="203" t="s">
        <v>5</v>
      </c>
      <c r="C10" s="205" t="s">
        <v>23</v>
      </c>
      <c r="D10" s="205"/>
      <c r="E10" s="205"/>
      <c r="F10" s="205"/>
      <c r="G10" s="205"/>
      <c r="H10" s="205"/>
      <c r="I10" s="205"/>
      <c r="J10" s="205"/>
      <c r="K10" s="205"/>
      <c r="L10" s="205"/>
      <c r="M10" s="205"/>
      <c r="N10" s="205"/>
      <c r="O10" s="205"/>
      <c r="P10" s="205"/>
      <c r="Q10" s="205"/>
      <c r="R10" s="72"/>
      <c r="S10" s="72"/>
      <c r="T10" s="72"/>
      <c r="U10" s="72"/>
      <c r="V10" s="72"/>
      <c r="W10" s="72"/>
      <c r="X10" s="72"/>
    </row>
    <row r="11" spans="1:24" ht="37.5" customHeight="1" x14ac:dyDescent="0.6">
      <c r="C11" s="203" t="s">
        <v>7</v>
      </c>
      <c r="D11" s="205" t="s">
        <v>113</v>
      </c>
      <c r="E11" s="205"/>
      <c r="F11" s="205"/>
      <c r="G11" s="205"/>
      <c r="H11" s="205"/>
      <c r="I11" s="205"/>
      <c r="J11" s="205"/>
      <c r="K11" s="205"/>
      <c r="L11" s="205"/>
      <c r="M11" s="205"/>
      <c r="N11" s="205"/>
      <c r="O11" s="205"/>
      <c r="P11" s="205"/>
      <c r="Q11" s="205"/>
      <c r="R11" s="72"/>
      <c r="S11" s="72"/>
      <c r="T11" s="72"/>
      <c r="U11" s="72"/>
      <c r="V11" s="72"/>
      <c r="W11" s="72"/>
      <c r="X11" s="72"/>
    </row>
    <row r="12" spans="1:24" ht="19.5" x14ac:dyDescent="0.6">
      <c r="B12" s="203" t="s">
        <v>6</v>
      </c>
      <c r="C12" s="206" t="s">
        <v>25</v>
      </c>
      <c r="D12" s="207"/>
      <c r="E12" s="208"/>
      <c r="F12" s="208"/>
      <c r="G12" s="208"/>
      <c r="H12" s="108" t="s">
        <v>114</v>
      </c>
      <c r="I12" s="108"/>
      <c r="J12" s="108"/>
      <c r="K12" s="108"/>
      <c r="L12" s="108"/>
      <c r="M12" s="108"/>
      <c r="N12" s="108"/>
      <c r="O12" s="108"/>
      <c r="P12" s="108"/>
      <c r="Q12" s="108"/>
    </row>
    <row r="13" spans="1:24" ht="37.5" customHeight="1" x14ac:dyDescent="0.6">
      <c r="C13" s="71"/>
      <c r="D13" s="72"/>
      <c r="H13" s="108" t="s">
        <v>26</v>
      </c>
      <c r="I13" s="108"/>
      <c r="J13" s="108"/>
      <c r="K13" s="108"/>
      <c r="L13" s="108"/>
      <c r="M13" s="108"/>
      <c r="N13" s="108"/>
      <c r="O13" s="108"/>
      <c r="P13" s="108"/>
      <c r="Q13" s="108"/>
      <c r="R13" s="202"/>
      <c r="S13" s="202"/>
      <c r="T13" s="202"/>
    </row>
    <row r="14" spans="1:24" ht="20.100000000000001" customHeight="1" x14ac:dyDescent="0.6">
      <c r="C14" s="71"/>
      <c r="D14" s="72"/>
      <c r="H14" s="108" t="s">
        <v>27</v>
      </c>
      <c r="I14" s="108"/>
      <c r="J14" s="108"/>
      <c r="K14" s="108"/>
      <c r="L14" s="108"/>
      <c r="M14" s="108"/>
      <c r="N14" s="108"/>
      <c r="O14" s="108"/>
      <c r="P14" s="108"/>
      <c r="Q14" s="108"/>
    </row>
    <row r="15" spans="1:24" ht="20.100000000000001" customHeight="1" x14ac:dyDescent="0.6">
      <c r="B15" s="68" t="s">
        <v>28</v>
      </c>
      <c r="C15" s="70"/>
      <c r="D15" s="72"/>
    </row>
    <row r="16" spans="1:24" ht="20.100000000000001" customHeight="1" x14ac:dyDescent="0.6">
      <c r="B16" s="70" t="s">
        <v>2</v>
      </c>
      <c r="C16" s="71" t="s">
        <v>29</v>
      </c>
      <c r="D16" s="72"/>
    </row>
    <row r="17" spans="2:17" ht="20.100000000000001" customHeight="1" x14ac:dyDescent="0.6">
      <c r="B17" s="70" t="s">
        <v>3</v>
      </c>
      <c r="C17" s="69" t="s">
        <v>30</v>
      </c>
    </row>
    <row r="18" spans="2:17" ht="20.100000000000001" customHeight="1" x14ac:dyDescent="0.6">
      <c r="B18" s="70" t="s">
        <v>4</v>
      </c>
      <c r="C18" s="69" t="s">
        <v>31</v>
      </c>
    </row>
    <row r="19" spans="2:17" ht="38.65" customHeight="1" x14ac:dyDescent="0.6">
      <c r="B19" s="203" t="s">
        <v>5</v>
      </c>
      <c r="C19" s="108" t="s">
        <v>32</v>
      </c>
      <c r="D19" s="108"/>
      <c r="E19" s="108"/>
      <c r="F19" s="108"/>
      <c r="G19" s="108"/>
      <c r="H19" s="108"/>
      <c r="I19" s="108"/>
      <c r="J19" s="108"/>
      <c r="K19" s="108"/>
      <c r="L19" s="108"/>
      <c r="M19" s="108"/>
      <c r="N19" s="108"/>
      <c r="O19" s="108"/>
      <c r="P19" s="108"/>
      <c r="Q19" s="108"/>
    </row>
    <row r="20" spans="2:17" ht="20.100000000000001" customHeight="1" x14ac:dyDescent="0.6">
      <c r="B20" s="70" t="s">
        <v>6</v>
      </c>
      <c r="C20" s="69" t="s">
        <v>33</v>
      </c>
    </row>
    <row r="21" spans="2:17" ht="20.100000000000001" customHeight="1" x14ac:dyDescent="0.6">
      <c r="B21" s="70" t="s">
        <v>10</v>
      </c>
      <c r="C21" s="108" t="s">
        <v>112</v>
      </c>
      <c r="D21" s="108"/>
      <c r="E21" s="108"/>
      <c r="F21" s="108"/>
      <c r="G21" s="108"/>
      <c r="H21" s="108"/>
      <c r="I21" s="108"/>
      <c r="J21" s="108"/>
      <c r="K21" s="108"/>
      <c r="L21" s="108"/>
      <c r="M21" s="108"/>
      <c r="N21" s="108"/>
      <c r="O21" s="108"/>
      <c r="P21" s="108"/>
      <c r="Q21" s="108"/>
    </row>
    <row r="22" spans="2:17" ht="20.100000000000001" customHeight="1" x14ac:dyDescent="0.6">
      <c r="B22" s="70" t="s">
        <v>11</v>
      </c>
      <c r="C22" s="69" t="s">
        <v>34</v>
      </c>
    </row>
    <row r="23" spans="2:17" ht="20.100000000000001" customHeight="1" x14ac:dyDescent="0.6">
      <c r="B23" s="70" t="s">
        <v>12</v>
      </c>
      <c r="C23" s="69" t="s">
        <v>35</v>
      </c>
    </row>
    <row r="24" spans="2:17" ht="20.100000000000001" customHeight="1" x14ac:dyDescent="0.6">
      <c r="B24" s="85" t="s">
        <v>15</v>
      </c>
      <c r="C24" s="69" t="s">
        <v>36</v>
      </c>
    </row>
  </sheetData>
  <sheetProtection algorithmName="SHA-512" hashValue="uWxjCwR1zjhUkNUF8QNpPfFSVH2dqyfl8cdPH3l0+6R4Tq4UFi2NC4ENtml9uCXVi5t6HepzxrieZyTu5eAy9A==" saltValue="FNAHbTVK7XksDOgU7BUzFA==" spinCount="100000" sheet="1" objects="1" scenarios="1"/>
  <mergeCells count="15">
    <mergeCell ref="H12:Q12"/>
    <mergeCell ref="H13:Q13"/>
    <mergeCell ref="H14:Q14"/>
    <mergeCell ref="C19:Q19"/>
    <mergeCell ref="C21:Q21"/>
    <mergeCell ref="B1:Q1"/>
    <mergeCell ref="C3:Q3"/>
    <mergeCell ref="D4:Q4"/>
    <mergeCell ref="E5:Q5"/>
    <mergeCell ref="D6:Q6"/>
    <mergeCell ref="D7:Q7"/>
    <mergeCell ref="C8:Q8"/>
    <mergeCell ref="D9:Q9"/>
    <mergeCell ref="C10:Q10"/>
    <mergeCell ref="D11:Q11"/>
  </mergeCells>
  <printOptions horizontalCentered="1"/>
  <pageMargins left="0.45" right="0.45" top="0.75" bottom="0.5" header="0.3" footer="0.3"/>
  <pageSetup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S54"/>
  <sheetViews>
    <sheetView showGridLines="0" zoomScale="110" zoomScaleNormal="110" workbookViewId="0">
      <selection activeCell="B2" sqref="B2:M2"/>
    </sheetView>
  </sheetViews>
  <sheetFormatPr defaultRowHeight="14.25" x14ac:dyDescent="0.45"/>
  <cols>
    <col min="1" max="1" width="2.3984375" style="3" customWidth="1"/>
    <col min="2" max="2" width="4.59765625" customWidth="1"/>
    <col min="3" max="3" width="10.59765625" customWidth="1"/>
    <col min="4" max="4" width="17.86328125" customWidth="1"/>
    <col min="5" max="5" width="16" customWidth="1"/>
    <col min="6" max="6" width="7.73046875" customWidth="1"/>
    <col min="7" max="7" width="5.59765625" style="3" customWidth="1"/>
    <col min="8" max="8" width="9.3984375" customWidth="1"/>
    <col min="9" max="9" width="2.1328125" customWidth="1"/>
    <col min="10" max="10" width="10.59765625" customWidth="1"/>
    <col min="11" max="11" width="18.59765625" customWidth="1"/>
    <col min="12" max="12" width="17.796875" customWidth="1"/>
    <col min="13" max="13" width="10.59765625" style="3" customWidth="1"/>
  </cols>
  <sheetData>
    <row r="1" spans="2:19" s="3" customFormat="1" ht="16.5" customHeight="1" thickBot="1" x14ac:dyDescent="0.5"/>
    <row r="2" spans="2:19" ht="25.5" customHeight="1" x14ac:dyDescent="0.6">
      <c r="B2" s="155" t="s">
        <v>38</v>
      </c>
      <c r="C2" s="156"/>
      <c r="D2" s="156"/>
      <c r="E2" s="156"/>
      <c r="F2" s="156"/>
      <c r="G2" s="156"/>
      <c r="H2" s="156"/>
      <c r="I2" s="156"/>
      <c r="J2" s="156"/>
      <c r="K2" s="156"/>
      <c r="L2" s="156"/>
      <c r="M2" s="157"/>
      <c r="O2" s="1"/>
    </row>
    <row r="3" spans="2:19" ht="7.15" customHeight="1" thickBot="1" x14ac:dyDescent="0.5">
      <c r="B3" s="158"/>
      <c r="C3" s="159"/>
      <c r="D3" s="159"/>
      <c r="E3" s="159"/>
      <c r="F3" s="159"/>
      <c r="G3" s="159"/>
      <c r="H3" s="159"/>
      <c r="I3" s="159"/>
      <c r="J3" s="159"/>
      <c r="K3" s="159"/>
      <c r="L3" s="159"/>
      <c r="M3" s="160"/>
    </row>
    <row r="4" spans="2:19" ht="6.4" customHeight="1" thickBot="1" x14ac:dyDescent="0.5">
      <c r="B4" s="13"/>
      <c r="C4" s="11"/>
      <c r="D4" s="11"/>
      <c r="E4" s="11"/>
      <c r="F4" s="11"/>
      <c r="G4" s="11"/>
      <c r="H4" s="11"/>
      <c r="I4" s="11"/>
      <c r="J4" s="11"/>
      <c r="K4" s="11"/>
      <c r="L4" s="11"/>
      <c r="M4" s="10"/>
    </row>
    <row r="5" spans="2:19" s="3" customFormat="1" ht="14.65" thickBot="1" x14ac:dyDescent="0.5">
      <c r="B5" s="19"/>
      <c r="C5" s="65" t="s">
        <v>39</v>
      </c>
      <c r="D5" s="175"/>
      <c r="E5" s="176"/>
      <c r="F5" s="65" t="s">
        <v>40</v>
      </c>
      <c r="G5" s="177"/>
      <c r="H5" s="178"/>
      <c r="I5" s="9"/>
      <c r="J5" s="161" t="s">
        <v>43</v>
      </c>
      <c r="K5" s="162"/>
      <c r="L5" s="165" t="s">
        <v>44</v>
      </c>
      <c r="M5" s="166"/>
    </row>
    <row r="6" spans="2:19" ht="16.149999999999999" thickBot="1" x14ac:dyDescent="0.55000000000000004">
      <c r="B6" s="23" t="s">
        <v>42</v>
      </c>
      <c r="C6" s="25"/>
      <c r="D6" s="25"/>
      <c r="E6" s="4"/>
      <c r="F6" s="4"/>
      <c r="G6" s="4"/>
      <c r="H6" s="173" t="s">
        <v>41</v>
      </c>
      <c r="I6" s="174"/>
      <c r="J6" s="163">
        <v>2020</v>
      </c>
      <c r="K6" s="164"/>
      <c r="L6" s="167">
        <f>+J6+1</f>
        <v>2021</v>
      </c>
      <c r="M6" s="168"/>
      <c r="N6" s="3"/>
    </row>
    <row r="7" spans="2:19" ht="15.75" x14ac:dyDescent="0.5">
      <c r="B7" s="26">
        <v>1</v>
      </c>
      <c r="C7" s="46" t="s">
        <v>97</v>
      </c>
      <c r="D7" s="42"/>
      <c r="E7" s="2"/>
      <c r="F7" s="2"/>
      <c r="G7" s="2"/>
      <c r="H7" s="2"/>
      <c r="I7" s="2"/>
      <c r="J7" s="171"/>
      <c r="K7" s="172"/>
      <c r="L7" s="169"/>
      <c r="M7" s="170"/>
      <c r="S7" s="3"/>
    </row>
    <row r="8" spans="2:19" s="3" customFormat="1" ht="15.75" x14ac:dyDescent="0.5">
      <c r="B8" s="26">
        <v>2</v>
      </c>
      <c r="C8" s="46" t="s">
        <v>45</v>
      </c>
      <c r="D8" s="42"/>
      <c r="E8" s="2"/>
      <c r="F8" s="2"/>
      <c r="G8" s="2"/>
      <c r="H8" s="2"/>
      <c r="I8" s="2"/>
      <c r="J8" s="116"/>
      <c r="K8" s="117"/>
      <c r="L8" s="114"/>
      <c r="M8" s="115"/>
      <c r="N8"/>
    </row>
    <row r="9" spans="2:19" s="18" customFormat="1" ht="15.75" x14ac:dyDescent="0.5">
      <c r="B9" s="28">
        <v>3</v>
      </c>
      <c r="C9" s="124" t="s">
        <v>46</v>
      </c>
      <c r="D9" s="124"/>
      <c r="E9" s="83"/>
      <c r="F9" s="21"/>
      <c r="G9" s="21"/>
      <c r="H9" s="21"/>
      <c r="I9" s="21"/>
      <c r="J9" s="153">
        <f>+J7-J8</f>
        <v>0</v>
      </c>
      <c r="K9" s="154"/>
      <c r="L9" s="114"/>
      <c r="M9" s="115"/>
      <c r="S9"/>
    </row>
    <row r="10" spans="2:19" s="18" customFormat="1" ht="15.75" x14ac:dyDescent="0.5">
      <c r="B10" s="28">
        <v>4</v>
      </c>
      <c r="C10" s="46" t="s">
        <v>47</v>
      </c>
      <c r="D10" s="27"/>
      <c r="E10" s="21"/>
      <c r="F10" s="21"/>
      <c r="G10" s="21"/>
      <c r="H10" s="21"/>
      <c r="I10" s="21"/>
      <c r="J10" s="116"/>
      <c r="K10" s="117"/>
      <c r="L10" s="114"/>
      <c r="M10" s="115"/>
      <c r="S10" s="3"/>
    </row>
    <row r="11" spans="2:19" s="18" customFormat="1" ht="15.75" x14ac:dyDescent="0.5">
      <c r="B11" s="28">
        <v>5</v>
      </c>
      <c r="C11" s="46" t="s">
        <v>48</v>
      </c>
      <c r="D11" s="27"/>
      <c r="E11" s="21"/>
      <c r="F11" s="21"/>
      <c r="G11" s="21"/>
      <c r="H11" s="21"/>
      <c r="I11" s="21"/>
      <c r="J11" s="116"/>
      <c r="K11" s="117"/>
      <c r="L11" s="114"/>
      <c r="M11" s="115"/>
    </row>
    <row r="12" spans="2:19" s="3" customFormat="1" ht="15.75" x14ac:dyDescent="0.5">
      <c r="B12" s="26">
        <v>6</v>
      </c>
      <c r="C12" s="124" t="s">
        <v>98</v>
      </c>
      <c r="D12" s="124"/>
      <c r="E12" s="83"/>
      <c r="F12" s="2"/>
      <c r="G12" s="2"/>
      <c r="H12" s="2"/>
      <c r="I12" s="2"/>
      <c r="J12" s="153">
        <f>+J9-J10+J11</f>
        <v>0</v>
      </c>
      <c r="K12" s="154"/>
      <c r="L12" s="114"/>
      <c r="M12" s="115"/>
      <c r="S12" s="18"/>
    </row>
    <row r="13" spans="2:19" s="3" customFormat="1" ht="7.15" customHeight="1" x14ac:dyDescent="0.5">
      <c r="B13" s="29"/>
      <c r="C13" s="27"/>
      <c r="D13" s="25"/>
      <c r="E13" s="2"/>
      <c r="F13" s="2"/>
      <c r="G13" s="2"/>
      <c r="H13" s="2"/>
      <c r="I13" s="2"/>
      <c r="J13" s="149"/>
      <c r="K13" s="150"/>
      <c r="L13" s="110"/>
      <c r="M13" s="111"/>
      <c r="S13" s="18"/>
    </row>
    <row r="14" spans="2:19" s="3" customFormat="1" ht="15.75" x14ac:dyDescent="0.5">
      <c r="B14" s="23" t="s">
        <v>49</v>
      </c>
      <c r="C14" s="27"/>
      <c r="D14" s="25"/>
      <c r="E14" s="2"/>
      <c r="F14" s="2"/>
      <c r="G14" s="2"/>
      <c r="H14" s="2"/>
      <c r="I14" s="2"/>
      <c r="J14" s="151"/>
      <c r="K14" s="152"/>
      <c r="L14" s="112"/>
      <c r="M14" s="113"/>
    </row>
    <row r="15" spans="2:19" s="3" customFormat="1" ht="15.75" x14ac:dyDescent="0.5">
      <c r="B15" s="26">
        <v>7</v>
      </c>
      <c r="C15" s="46" t="s">
        <v>50</v>
      </c>
      <c r="D15" s="25"/>
      <c r="E15" s="2"/>
      <c r="F15" s="2"/>
      <c r="G15" s="2"/>
      <c r="H15" s="2"/>
      <c r="I15" s="2"/>
      <c r="J15" s="116"/>
      <c r="K15" s="117"/>
      <c r="L15" s="114"/>
      <c r="M15" s="115"/>
    </row>
    <row r="16" spans="2:19" s="3" customFormat="1" ht="15.75" x14ac:dyDescent="0.5">
      <c r="B16" s="26">
        <v>8</v>
      </c>
      <c r="C16" s="46" t="s">
        <v>51</v>
      </c>
      <c r="D16" s="25"/>
      <c r="E16" s="2"/>
      <c r="F16" s="2"/>
      <c r="G16" s="2"/>
      <c r="H16" s="2"/>
      <c r="I16" s="2"/>
      <c r="J16" s="116"/>
      <c r="K16" s="117"/>
      <c r="L16" s="114"/>
      <c r="M16" s="115"/>
    </row>
    <row r="17" spans="2:13" s="3" customFormat="1" ht="15.75" x14ac:dyDescent="0.5">
      <c r="B17" s="26">
        <v>9</v>
      </c>
      <c r="C17" s="46" t="s">
        <v>52</v>
      </c>
      <c r="D17" s="25"/>
      <c r="E17" s="2"/>
      <c r="F17" s="2"/>
      <c r="G17" s="2"/>
      <c r="H17" s="2"/>
      <c r="I17" s="2"/>
      <c r="J17" s="116"/>
      <c r="K17" s="117"/>
      <c r="L17" s="114"/>
      <c r="M17" s="115"/>
    </row>
    <row r="18" spans="2:13" s="3" customFormat="1" ht="15.75" x14ac:dyDescent="0.5">
      <c r="B18" s="26">
        <v>10</v>
      </c>
      <c r="C18" s="180" t="s">
        <v>101</v>
      </c>
      <c r="D18" s="180"/>
      <c r="E18" s="180"/>
      <c r="F18" s="2"/>
      <c r="G18" s="2"/>
      <c r="H18" s="2"/>
      <c r="I18" s="2"/>
      <c r="J18" s="153">
        <f>SUM(J15:K17)</f>
        <v>0</v>
      </c>
      <c r="K18" s="154"/>
      <c r="L18" s="114"/>
      <c r="M18" s="115"/>
    </row>
    <row r="19" spans="2:13" s="3" customFormat="1" ht="15.75" x14ac:dyDescent="0.5">
      <c r="B19" s="26">
        <v>11</v>
      </c>
      <c r="C19" s="46" t="s">
        <v>53</v>
      </c>
      <c r="D19" s="25"/>
      <c r="E19" s="2"/>
      <c r="F19" s="2"/>
      <c r="G19" s="2"/>
      <c r="H19" s="2"/>
      <c r="I19" s="2"/>
      <c r="J19" s="116"/>
      <c r="K19" s="117"/>
      <c r="L19" s="114"/>
      <c r="M19" s="115"/>
    </row>
    <row r="20" spans="2:13" s="3" customFormat="1" ht="15.75" x14ac:dyDescent="0.5">
      <c r="B20" s="26">
        <v>12</v>
      </c>
      <c r="C20" s="46" t="s">
        <v>55</v>
      </c>
      <c r="D20" s="25"/>
      <c r="E20" s="2"/>
      <c r="F20" s="2"/>
      <c r="G20" s="2"/>
      <c r="H20" s="2"/>
      <c r="I20" s="2"/>
      <c r="J20" s="116"/>
      <c r="K20" s="117"/>
      <c r="L20" s="114"/>
      <c r="M20" s="115"/>
    </row>
    <row r="21" spans="2:13" s="3" customFormat="1" ht="15.75" x14ac:dyDescent="0.5">
      <c r="B21" s="26">
        <v>13</v>
      </c>
      <c r="C21" s="46" t="s">
        <v>54</v>
      </c>
      <c r="D21" s="25"/>
      <c r="E21" s="2"/>
      <c r="F21" s="2"/>
      <c r="G21" s="2"/>
      <c r="H21" s="2"/>
      <c r="I21" s="2"/>
      <c r="J21" s="116"/>
      <c r="K21" s="117"/>
      <c r="L21" s="114"/>
      <c r="M21" s="115"/>
    </row>
    <row r="22" spans="2:13" s="3" customFormat="1" ht="15.75" x14ac:dyDescent="0.5">
      <c r="B22" s="26">
        <v>14</v>
      </c>
      <c r="C22" s="179" t="s">
        <v>100</v>
      </c>
      <c r="D22" s="179"/>
      <c r="E22" s="179"/>
      <c r="F22" s="2"/>
      <c r="G22" s="2"/>
      <c r="H22" s="2"/>
      <c r="I22" s="2"/>
      <c r="J22" s="153">
        <f>SUM(J19:K21)</f>
        <v>0</v>
      </c>
      <c r="K22" s="154"/>
      <c r="L22" s="114"/>
      <c r="M22" s="115"/>
    </row>
    <row r="23" spans="2:13" s="3" customFormat="1" ht="15.75" x14ac:dyDescent="0.5">
      <c r="B23" s="26">
        <v>15</v>
      </c>
      <c r="C23" s="83" t="s">
        <v>56</v>
      </c>
      <c r="D23" s="83"/>
      <c r="E23" s="83"/>
      <c r="F23" s="2"/>
      <c r="G23" s="2"/>
      <c r="H23" s="2"/>
      <c r="I23" s="2"/>
      <c r="J23" s="153">
        <f>+J18-J22</f>
        <v>0</v>
      </c>
      <c r="K23" s="154"/>
      <c r="L23" s="114"/>
      <c r="M23" s="115"/>
    </row>
    <row r="24" spans="2:13" s="3" customFormat="1" ht="7.15" customHeight="1" x14ac:dyDescent="0.5">
      <c r="B24" s="29"/>
      <c r="C24" s="27"/>
      <c r="D24" s="25"/>
      <c r="E24" s="2"/>
      <c r="F24" s="2"/>
      <c r="G24" s="2"/>
      <c r="H24" s="2"/>
      <c r="I24" s="2"/>
      <c r="J24" s="149"/>
      <c r="K24" s="150"/>
      <c r="L24" s="110"/>
      <c r="M24" s="111"/>
    </row>
    <row r="25" spans="2:13" s="3" customFormat="1" ht="15.75" x14ac:dyDescent="0.5">
      <c r="B25" s="104" t="s">
        <v>96</v>
      </c>
      <c r="C25" s="27"/>
      <c r="D25" s="27"/>
      <c r="E25" s="21"/>
      <c r="F25" s="2"/>
      <c r="G25" s="2"/>
      <c r="H25" s="2"/>
      <c r="I25" s="2"/>
      <c r="J25" s="151"/>
      <c r="K25" s="152"/>
      <c r="L25" s="112"/>
      <c r="M25" s="113"/>
    </row>
    <row r="26" spans="2:13" s="3" customFormat="1" ht="15.75" x14ac:dyDescent="0.5">
      <c r="B26" s="28">
        <v>16</v>
      </c>
      <c r="C26" s="124" t="s">
        <v>86</v>
      </c>
      <c r="D26" s="124"/>
      <c r="E26" s="124"/>
      <c r="F26" s="2"/>
      <c r="G26" s="2"/>
      <c r="H26" s="2"/>
      <c r="I26" s="2"/>
      <c r="J26" s="147" t="e">
        <f>+J15/J19</f>
        <v>#DIV/0!</v>
      </c>
      <c r="K26" s="148"/>
      <c r="L26" s="126"/>
      <c r="M26" s="115"/>
    </row>
    <row r="27" spans="2:13" s="3" customFormat="1" ht="15.75" x14ac:dyDescent="0.5">
      <c r="B27" s="26">
        <v>17</v>
      </c>
      <c r="C27" s="124" t="s">
        <v>57</v>
      </c>
      <c r="D27" s="124"/>
      <c r="E27" s="124"/>
      <c r="F27" s="2"/>
      <c r="G27" s="2"/>
      <c r="H27" s="2"/>
      <c r="I27" s="2"/>
      <c r="J27" s="145">
        <f>+J15-J19</f>
        <v>0</v>
      </c>
      <c r="K27" s="146"/>
      <c r="L27" s="114"/>
      <c r="M27" s="115"/>
    </row>
    <row r="28" spans="2:13" s="3" customFormat="1" ht="15.75" x14ac:dyDescent="0.5">
      <c r="B28" s="26">
        <v>18</v>
      </c>
      <c r="C28" s="124" t="s">
        <v>58</v>
      </c>
      <c r="D28" s="124"/>
      <c r="E28" s="124"/>
      <c r="F28" s="2"/>
      <c r="G28" s="2"/>
      <c r="H28" s="2"/>
      <c r="I28" s="2"/>
      <c r="J28" s="133" t="e">
        <f>+J27/J7</f>
        <v>#DIV/0!</v>
      </c>
      <c r="K28" s="134"/>
      <c r="L28" s="114"/>
      <c r="M28" s="115"/>
    </row>
    <row r="29" spans="2:13" s="3" customFormat="1" ht="15.75" x14ac:dyDescent="0.5">
      <c r="B29" s="26">
        <v>19</v>
      </c>
      <c r="C29" s="124" t="s">
        <v>99</v>
      </c>
      <c r="D29" s="124"/>
      <c r="E29" s="124"/>
      <c r="F29" s="2"/>
      <c r="G29" s="2"/>
      <c r="H29" s="2"/>
      <c r="I29" s="2"/>
      <c r="J29" s="133" t="e">
        <f>(+J22-J21)/(J18-J17)</f>
        <v>#DIV/0!</v>
      </c>
      <c r="K29" s="134"/>
      <c r="L29" s="114"/>
      <c r="M29" s="115"/>
    </row>
    <row r="30" spans="2:13" s="3" customFormat="1" ht="15.75" x14ac:dyDescent="0.5">
      <c r="B30" s="28">
        <v>20</v>
      </c>
      <c r="C30" s="124" t="s">
        <v>93</v>
      </c>
      <c r="D30" s="124"/>
      <c r="E30" s="124"/>
      <c r="F30" s="2"/>
      <c r="G30" s="2"/>
      <c r="H30" s="2"/>
      <c r="I30" s="2"/>
      <c r="J30" s="133" t="e">
        <f>(+J23)/(J18-J17)</f>
        <v>#DIV/0!</v>
      </c>
      <c r="K30" s="134"/>
      <c r="L30" s="114"/>
      <c r="M30" s="115"/>
    </row>
    <row r="31" spans="2:13" s="3" customFormat="1" ht="15.75" x14ac:dyDescent="0.5">
      <c r="B31" s="26">
        <v>21</v>
      </c>
      <c r="C31" s="124" t="s">
        <v>59</v>
      </c>
      <c r="D31" s="124"/>
      <c r="E31" s="124"/>
      <c r="F31" s="14"/>
      <c r="G31" s="14"/>
      <c r="H31" s="14"/>
      <c r="I31" s="14"/>
      <c r="J31" s="133" t="e">
        <f>(J12+F38-F37)/(J18-J17)</f>
        <v>#DIV/0!</v>
      </c>
      <c r="K31" s="134"/>
      <c r="L31" s="114"/>
      <c r="M31" s="115"/>
    </row>
    <row r="32" spans="2:13" s="3" customFormat="1" ht="15.75" x14ac:dyDescent="0.5">
      <c r="B32" s="28">
        <v>22</v>
      </c>
      <c r="C32" s="124" t="s">
        <v>94</v>
      </c>
      <c r="D32" s="124"/>
      <c r="E32" s="124"/>
      <c r="F32" s="14"/>
      <c r="G32" s="14"/>
      <c r="H32" s="14"/>
      <c r="I32" s="14"/>
      <c r="J32" s="133" t="e">
        <f>(J12-F38)/(J23)</f>
        <v>#DIV/0!</v>
      </c>
      <c r="K32" s="134"/>
      <c r="L32" s="126"/>
      <c r="M32" s="115"/>
    </row>
    <row r="33" spans="2:19" s="3" customFormat="1" ht="15.75" x14ac:dyDescent="0.5">
      <c r="B33" s="26">
        <v>23</v>
      </c>
      <c r="C33" s="124" t="s">
        <v>60</v>
      </c>
      <c r="D33" s="124"/>
      <c r="E33" s="124"/>
      <c r="F33" s="4"/>
      <c r="G33" s="4"/>
      <c r="H33" s="4"/>
      <c r="I33" s="4"/>
      <c r="J33" s="135" t="e">
        <f>+J7/(J18-J17)</f>
        <v>#DIV/0!</v>
      </c>
      <c r="K33" s="136"/>
      <c r="L33" s="126"/>
      <c r="M33" s="115"/>
    </row>
    <row r="34" spans="2:19" ht="15.75" x14ac:dyDescent="0.5">
      <c r="B34" s="26">
        <v>24</v>
      </c>
      <c r="C34" s="124" t="s">
        <v>61</v>
      </c>
      <c r="D34" s="124"/>
      <c r="E34" s="124"/>
      <c r="F34" s="4"/>
      <c r="G34" s="4"/>
      <c r="H34" s="4"/>
      <c r="I34" s="4"/>
      <c r="J34" s="127" t="e">
        <f>(J8-F38)/J7</f>
        <v>#DIV/0!</v>
      </c>
      <c r="K34" s="128"/>
      <c r="L34" s="114"/>
      <c r="M34" s="115"/>
      <c r="S34" s="3"/>
    </row>
    <row r="35" spans="2:19" ht="16.149999999999999" thickBot="1" x14ac:dyDescent="0.55000000000000004">
      <c r="B35" s="39">
        <v>25</v>
      </c>
      <c r="C35" s="125" t="s">
        <v>102</v>
      </c>
      <c r="D35" s="125"/>
      <c r="E35" s="125"/>
      <c r="F35" s="8"/>
      <c r="G35" s="8"/>
      <c r="H35" s="8"/>
      <c r="I35" s="8"/>
      <c r="J35" s="129" t="e">
        <f>J12/J7</f>
        <v>#DIV/0!</v>
      </c>
      <c r="K35" s="130"/>
      <c r="L35" s="131"/>
      <c r="M35" s="132"/>
      <c r="S35" s="3"/>
    </row>
    <row r="36" spans="2:19" ht="12" customHeight="1" thickBot="1" x14ac:dyDescent="0.5">
      <c r="B36" s="11"/>
      <c r="C36" s="11"/>
      <c r="D36" s="11"/>
      <c r="E36" s="11"/>
      <c r="F36" s="11"/>
      <c r="G36" s="11"/>
      <c r="H36" s="11"/>
      <c r="I36" s="11"/>
      <c r="J36" s="11"/>
      <c r="K36" s="11"/>
      <c r="L36" s="11"/>
      <c r="M36" s="11"/>
    </row>
    <row r="37" spans="2:19" ht="15.95" customHeight="1" thickBot="1" x14ac:dyDescent="0.55000000000000004">
      <c r="B37" s="137" t="s">
        <v>95</v>
      </c>
      <c r="C37" s="137"/>
      <c r="D37" s="137"/>
      <c r="E37" s="137"/>
      <c r="F37" s="144"/>
      <c r="G37" s="144"/>
      <c r="H37" s="4"/>
      <c r="I37" s="141" t="s">
        <v>62</v>
      </c>
      <c r="J37" s="139"/>
      <c r="K37" s="139"/>
      <c r="L37" s="140"/>
      <c r="M37" s="43">
        <f>+J6</f>
        <v>2020</v>
      </c>
    </row>
    <row r="38" spans="2:19" ht="15.95" customHeight="1" x14ac:dyDescent="0.5">
      <c r="B38" s="137" t="s">
        <v>63</v>
      </c>
      <c r="C38" s="137"/>
      <c r="D38" s="137"/>
      <c r="E38" s="137"/>
      <c r="F38" s="144"/>
      <c r="G38" s="144"/>
      <c r="H38" s="5"/>
      <c r="I38" s="22"/>
      <c r="J38" s="38" t="s">
        <v>64</v>
      </c>
      <c r="K38" s="25"/>
      <c r="L38" s="25"/>
      <c r="M38" s="93">
        <f>+J12</f>
        <v>0</v>
      </c>
      <c r="P38" s="4"/>
      <c r="Q38" s="4"/>
    </row>
    <row r="39" spans="2:19" ht="15.95" customHeight="1" thickBot="1" x14ac:dyDescent="0.55000000000000004">
      <c r="H39" s="5"/>
      <c r="I39" s="29"/>
      <c r="J39" s="38" t="s">
        <v>65</v>
      </c>
      <c r="K39" s="24"/>
      <c r="L39" s="24"/>
      <c r="M39" s="94">
        <f>+J10</f>
        <v>0</v>
      </c>
    </row>
    <row r="40" spans="2:19" ht="15.95" customHeight="1" x14ac:dyDescent="0.5">
      <c r="B40" s="58"/>
      <c r="C40" s="142" t="s">
        <v>72</v>
      </c>
      <c r="D40" s="142"/>
      <c r="E40" s="142"/>
      <c r="F40" s="142"/>
      <c r="G40" s="143"/>
      <c r="H40" s="5"/>
      <c r="I40" s="29"/>
      <c r="J40" s="41" t="s">
        <v>66</v>
      </c>
      <c r="K40" s="25"/>
      <c r="L40" s="25"/>
      <c r="M40" s="89"/>
    </row>
    <row r="41" spans="2:19" ht="15.95" customHeight="1" x14ac:dyDescent="0.5">
      <c r="B41" s="20">
        <v>1</v>
      </c>
      <c r="C41" s="73"/>
      <c r="D41" s="73"/>
      <c r="E41" s="73"/>
      <c r="F41" s="73"/>
      <c r="G41" s="74"/>
      <c r="H41" s="5"/>
      <c r="I41" s="29"/>
      <c r="J41" s="41" t="s">
        <v>67</v>
      </c>
      <c r="K41" s="25"/>
      <c r="L41" s="25"/>
      <c r="M41" s="89"/>
    </row>
    <row r="42" spans="2:19" ht="15.95" customHeight="1" x14ac:dyDescent="0.5">
      <c r="B42" s="20"/>
      <c r="C42" s="75"/>
      <c r="D42" s="75"/>
      <c r="E42" s="75"/>
      <c r="F42" s="75"/>
      <c r="G42" s="76"/>
      <c r="H42" s="37"/>
      <c r="I42" s="29"/>
      <c r="J42" s="41" t="s">
        <v>68</v>
      </c>
      <c r="K42" s="25"/>
      <c r="L42" s="25"/>
      <c r="M42" s="89"/>
    </row>
    <row r="43" spans="2:19" s="3" customFormat="1" ht="15.95" customHeight="1" x14ac:dyDescent="0.5">
      <c r="B43" s="20"/>
      <c r="C43" s="75"/>
      <c r="D43" s="75"/>
      <c r="E43" s="75"/>
      <c r="F43" s="75"/>
      <c r="G43" s="76"/>
      <c r="H43" s="5"/>
      <c r="I43" s="29"/>
      <c r="J43" s="54" t="s">
        <v>69</v>
      </c>
      <c r="K43" s="55"/>
      <c r="L43" s="55"/>
      <c r="M43" s="95">
        <f>+F38</f>
        <v>0</v>
      </c>
      <c r="S43"/>
    </row>
    <row r="44" spans="2:19" ht="15.75" customHeight="1" thickBot="1" x14ac:dyDescent="0.55000000000000004">
      <c r="B44" s="6"/>
      <c r="C44" s="77"/>
      <c r="D44" s="77"/>
      <c r="E44" s="77"/>
      <c r="F44" s="77"/>
      <c r="G44" s="78"/>
      <c r="I44" s="29"/>
      <c r="J44" s="122" t="s">
        <v>70</v>
      </c>
      <c r="K44" s="122"/>
      <c r="L44" s="123"/>
      <c r="M44" s="96">
        <f>+M38+M39+M40-M41-M42+M43</f>
        <v>0</v>
      </c>
      <c r="N44" s="3"/>
    </row>
    <row r="45" spans="2:19" ht="16.149999999999999" thickBot="1" x14ac:dyDescent="0.55000000000000004">
      <c r="B45" s="20">
        <v>2</v>
      </c>
      <c r="C45" s="73"/>
      <c r="D45" s="73"/>
      <c r="E45" s="73"/>
      <c r="F45" s="73"/>
      <c r="G45" s="74"/>
      <c r="I45" s="138" t="s">
        <v>71</v>
      </c>
      <c r="J45" s="139"/>
      <c r="K45" s="139"/>
      <c r="L45" s="139"/>
      <c r="M45" s="140"/>
      <c r="N45" s="3"/>
      <c r="S45" s="3"/>
    </row>
    <row r="46" spans="2:19" ht="15.75" x14ac:dyDescent="0.5">
      <c r="B46" s="6"/>
      <c r="C46" s="75"/>
      <c r="D46" s="75"/>
      <c r="E46" s="75"/>
      <c r="F46" s="75"/>
      <c r="G46" s="76"/>
      <c r="I46" s="29"/>
      <c r="J46" s="42" t="s">
        <v>74</v>
      </c>
      <c r="K46" s="25"/>
      <c r="L46" s="25"/>
      <c r="M46" s="90"/>
      <c r="N46" s="3"/>
    </row>
    <row r="47" spans="2:19" s="3" customFormat="1" ht="15.75" x14ac:dyDescent="0.5">
      <c r="B47" s="6"/>
      <c r="C47" s="75"/>
      <c r="D47" s="75"/>
      <c r="E47" s="75"/>
      <c r="F47" s="75"/>
      <c r="G47" s="76"/>
      <c r="I47" s="29"/>
      <c r="J47" s="42" t="s">
        <v>75</v>
      </c>
      <c r="K47" s="25"/>
      <c r="L47" s="25"/>
      <c r="M47" s="89"/>
      <c r="S47"/>
    </row>
    <row r="48" spans="2:19" ht="15.75" x14ac:dyDescent="0.5">
      <c r="B48" s="6"/>
      <c r="C48" s="79"/>
      <c r="D48" s="79"/>
      <c r="E48" s="79"/>
      <c r="F48" s="79"/>
      <c r="G48" s="78"/>
      <c r="I48" s="29"/>
      <c r="J48" s="42" t="s">
        <v>76</v>
      </c>
      <c r="K48" s="25"/>
      <c r="L48" s="25"/>
      <c r="M48" s="89"/>
      <c r="N48" s="3"/>
    </row>
    <row r="49" spans="2:19" ht="15.75" x14ac:dyDescent="0.5">
      <c r="B49" s="20">
        <v>3</v>
      </c>
      <c r="C49" s="73"/>
      <c r="D49" s="73"/>
      <c r="E49" s="73"/>
      <c r="F49" s="73"/>
      <c r="G49" s="74"/>
      <c r="I49" s="29"/>
      <c r="J49" s="118" t="s">
        <v>77</v>
      </c>
      <c r="K49" s="118"/>
      <c r="L49" s="119"/>
      <c r="M49" s="97">
        <f>SUM(M46:M48)</f>
        <v>0</v>
      </c>
      <c r="N49" s="3"/>
      <c r="S49" s="3"/>
    </row>
    <row r="50" spans="2:19" ht="15.75" x14ac:dyDescent="0.5">
      <c r="B50" s="20"/>
      <c r="C50" s="75"/>
      <c r="D50" s="75"/>
      <c r="E50" s="75"/>
      <c r="F50" s="75"/>
      <c r="G50" s="76"/>
      <c r="I50" s="29"/>
      <c r="J50" s="120" t="s">
        <v>78</v>
      </c>
      <c r="K50" s="120"/>
      <c r="L50" s="121"/>
      <c r="M50" s="98">
        <f>M44-M49</f>
        <v>0</v>
      </c>
      <c r="N50" s="3"/>
    </row>
    <row r="51" spans="2:19" ht="16.149999999999999" thickBot="1" x14ac:dyDescent="0.55000000000000004">
      <c r="B51" s="7"/>
      <c r="C51" s="80"/>
      <c r="D51" s="80"/>
      <c r="E51" s="80"/>
      <c r="F51" s="80"/>
      <c r="G51" s="81"/>
      <c r="I51" s="63"/>
      <c r="J51" s="122" t="s">
        <v>79</v>
      </c>
      <c r="K51" s="122"/>
      <c r="L51" s="123"/>
      <c r="M51" s="87" t="e">
        <f>M44/M49</f>
        <v>#DIV/0!</v>
      </c>
      <c r="N51" s="3"/>
    </row>
    <row r="52" spans="2:19" s="99" customFormat="1" ht="18" customHeight="1" x14ac:dyDescent="0.45">
      <c r="B52" s="100" t="s">
        <v>73</v>
      </c>
      <c r="I52" s="101"/>
    </row>
    <row r="53" spans="2:19" x14ac:dyDescent="0.45">
      <c r="N53" s="3"/>
    </row>
    <row r="54" spans="2:19" x14ac:dyDescent="0.45">
      <c r="B54" s="4"/>
      <c r="C54" s="4"/>
      <c r="D54" s="4"/>
      <c r="E54" s="4"/>
      <c r="F54" s="4"/>
      <c r="G54" s="4"/>
      <c r="H54" s="17"/>
    </row>
  </sheetData>
  <sheetProtection algorithmName="SHA-512" hashValue="Kd/+f6V62Fn0pvky71Zi6B9k9ix6yAG93C91QcbEetyaHy/CNV/RArhZC2pji2uVJNVGw+K/i/ZWnGr6iHfyrg==" saltValue="JlaKhlyIdP42g99rLDGqyw==" spinCount="100000" sheet="1" objects="1" scenarios="1"/>
  <mergeCells count="92">
    <mergeCell ref="C22:E22"/>
    <mergeCell ref="C18:E18"/>
    <mergeCell ref="J19:K19"/>
    <mergeCell ref="C9:D9"/>
    <mergeCell ref="C12:D12"/>
    <mergeCell ref="J13:K13"/>
    <mergeCell ref="J14:K14"/>
    <mergeCell ref="D5:E5"/>
    <mergeCell ref="G5:H5"/>
    <mergeCell ref="J9:K9"/>
    <mergeCell ref="J10:K10"/>
    <mergeCell ref="J11:K11"/>
    <mergeCell ref="B2:M2"/>
    <mergeCell ref="B3:M3"/>
    <mergeCell ref="J12:K12"/>
    <mergeCell ref="J5:K5"/>
    <mergeCell ref="J6:K6"/>
    <mergeCell ref="L5:M5"/>
    <mergeCell ref="L6:M6"/>
    <mergeCell ref="L7:M7"/>
    <mergeCell ref="L8:M8"/>
    <mergeCell ref="L9:M9"/>
    <mergeCell ref="L10:M10"/>
    <mergeCell ref="L11:M11"/>
    <mergeCell ref="L12:M12"/>
    <mergeCell ref="J7:K7"/>
    <mergeCell ref="J8:K8"/>
    <mergeCell ref="H6:I6"/>
    <mergeCell ref="L19:M19"/>
    <mergeCell ref="J17:K17"/>
    <mergeCell ref="J16:K16"/>
    <mergeCell ref="L17:M17"/>
    <mergeCell ref="L31:M31"/>
    <mergeCell ref="L20:M20"/>
    <mergeCell ref="L21:M21"/>
    <mergeCell ref="J18:K18"/>
    <mergeCell ref="L18:M18"/>
    <mergeCell ref="J21:K21"/>
    <mergeCell ref="J31:K31"/>
    <mergeCell ref="J20:K20"/>
    <mergeCell ref="J22:K22"/>
    <mergeCell ref="J28:K28"/>
    <mergeCell ref="L22:M22"/>
    <mergeCell ref="J23:K23"/>
    <mergeCell ref="L23:M23"/>
    <mergeCell ref="J27:K27"/>
    <mergeCell ref="L27:M27"/>
    <mergeCell ref="J26:K26"/>
    <mergeCell ref="L26:M26"/>
    <mergeCell ref="L25:M25"/>
    <mergeCell ref="L24:M24"/>
    <mergeCell ref="J24:K24"/>
    <mergeCell ref="J25:K25"/>
    <mergeCell ref="B37:E37"/>
    <mergeCell ref="B38:E38"/>
    <mergeCell ref="I45:M45"/>
    <mergeCell ref="I37:L37"/>
    <mergeCell ref="C40:G40"/>
    <mergeCell ref="F37:G37"/>
    <mergeCell ref="F38:G38"/>
    <mergeCell ref="J34:K34"/>
    <mergeCell ref="L34:M34"/>
    <mergeCell ref="J35:K35"/>
    <mergeCell ref="L35:M35"/>
    <mergeCell ref="L29:M29"/>
    <mergeCell ref="J30:K30"/>
    <mergeCell ref="L30:M30"/>
    <mergeCell ref="J32:K32"/>
    <mergeCell ref="J33:K33"/>
    <mergeCell ref="L33:M33"/>
    <mergeCell ref="J29:K29"/>
    <mergeCell ref="J49:L49"/>
    <mergeCell ref="J50:L50"/>
    <mergeCell ref="J51:L51"/>
    <mergeCell ref="J44:L44"/>
    <mergeCell ref="C26:E26"/>
    <mergeCell ref="C27:E27"/>
    <mergeCell ref="C28:E28"/>
    <mergeCell ref="C29:E29"/>
    <mergeCell ref="C30:E30"/>
    <mergeCell ref="C31:E31"/>
    <mergeCell ref="C32:E32"/>
    <mergeCell ref="C33:E33"/>
    <mergeCell ref="C34:E34"/>
    <mergeCell ref="C35:E35"/>
    <mergeCell ref="L32:M32"/>
    <mergeCell ref="L28:M28"/>
    <mergeCell ref="L13:M13"/>
    <mergeCell ref="L14:M14"/>
    <mergeCell ref="L16:M16"/>
    <mergeCell ref="L15:M15"/>
    <mergeCell ref="J15:K15"/>
  </mergeCells>
  <conditionalFormatting sqref="J28:K28">
    <cfRule type="cellIs" dxfId="57" priority="31" operator="lessThan">
      <formula>0.1</formula>
    </cfRule>
    <cfRule type="cellIs" dxfId="56" priority="32" operator="greaterThan">
      <formula>0.3</formula>
    </cfRule>
    <cfRule type="cellIs" dxfId="55" priority="33" operator="lessThan">
      <formula>0.1</formula>
    </cfRule>
    <cfRule type="cellIs" dxfId="54" priority="34" operator="greaterThan">
      <formula>"..30"</formula>
    </cfRule>
  </conditionalFormatting>
  <conditionalFormatting sqref="J29:K29">
    <cfRule type="cellIs" dxfId="53" priority="29" operator="lessThan">
      <formula>0.3</formula>
    </cfRule>
    <cfRule type="cellIs" dxfId="52" priority="30" operator="greaterThan">
      <formula>0.6</formula>
    </cfRule>
  </conditionalFormatting>
  <conditionalFormatting sqref="J30:K30">
    <cfRule type="cellIs" dxfId="51" priority="27" operator="lessThan">
      <formula>0.4</formula>
    </cfRule>
    <cfRule type="cellIs" dxfId="50" priority="28" operator="greaterThan">
      <formula>0.7</formula>
    </cfRule>
  </conditionalFormatting>
  <conditionalFormatting sqref="J31:K31">
    <cfRule type="cellIs" dxfId="49" priority="25" operator="lessThan">
      <formula>0.04</formula>
    </cfRule>
    <cfRule type="cellIs" dxfId="48" priority="26" operator="greaterThan">
      <formula>0.08</formula>
    </cfRule>
  </conditionalFormatting>
  <conditionalFormatting sqref="J32:K32">
    <cfRule type="cellIs" dxfId="47" priority="23" operator="lessThan">
      <formula>0.03</formula>
    </cfRule>
    <cfRule type="cellIs" dxfId="46" priority="24" operator="greaterThan">
      <formula>0.1</formula>
    </cfRule>
  </conditionalFormatting>
  <conditionalFormatting sqref="J33:K33">
    <cfRule type="cellIs" dxfId="45" priority="21" operator="lessThan">
      <formula>0.3</formula>
    </cfRule>
    <cfRule type="cellIs" dxfId="44" priority="22" operator="greaterThan">
      <formula>0.45</formula>
    </cfRule>
  </conditionalFormatting>
  <conditionalFormatting sqref="J34:K34">
    <cfRule type="cellIs" dxfId="43" priority="17" operator="greaterThan">
      <formula>0.8</formula>
    </cfRule>
    <cfRule type="cellIs" dxfId="42" priority="18" operator="between">
      <formula>0.0001</formula>
      <formula>0.6</formula>
    </cfRule>
    <cfRule type="cellIs" dxfId="41" priority="19" operator="between">
      <formula>0</formula>
      <formula>0.6</formula>
    </cfRule>
    <cfRule type="cellIs" dxfId="40" priority="20" operator="greaterThan">
      <formula>0.8</formula>
    </cfRule>
  </conditionalFormatting>
  <conditionalFormatting sqref="J35:K35">
    <cfRule type="cellIs" dxfId="39" priority="10" operator="lessThan">
      <formula>0.1</formula>
    </cfRule>
    <cfRule type="cellIs" dxfId="38" priority="11" operator="greaterThan">
      <formula>0.2</formula>
    </cfRule>
  </conditionalFormatting>
  <conditionalFormatting sqref="J26:K26">
    <cfRule type="cellIs" dxfId="37" priority="3" operator="lessThan">
      <formula>1.3</formula>
    </cfRule>
    <cfRule type="cellIs" dxfId="36" priority="4" operator="greaterThan">
      <formula>1.99</formula>
    </cfRule>
    <cfRule type="cellIs" dxfId="35" priority="5" operator="greaterThan">
      <formula>3</formula>
    </cfRule>
    <cfRule type="cellIs" dxfId="34" priority="6" operator="greaterThan">
      <formula>3</formula>
    </cfRule>
    <cfRule type="cellIs" dxfId="33" priority="7" operator="between">
      <formula>1.3</formula>
      <formula>3</formula>
    </cfRule>
    <cfRule type="cellIs" dxfId="32" priority="8" operator="lessThan">
      <formula>1.3</formula>
    </cfRule>
    <cfRule type="cellIs" dxfId="31" priority="9" operator="greaterThan">
      <formula>2</formula>
    </cfRule>
  </conditionalFormatting>
  <conditionalFormatting sqref="M51">
    <cfRule type="cellIs" dxfId="30" priority="1" operator="lessThan">
      <formula>1.25</formula>
    </cfRule>
    <cfRule type="cellIs" dxfId="29" priority="2" operator="greaterThan">
      <formula>1.75</formula>
    </cfRule>
  </conditionalFormatting>
  <printOptions horizontalCentered="1"/>
  <pageMargins left="0.25" right="0.25" top="0.5" bottom="0.6" header="0.3" footer="0.2"/>
  <pageSetup scale="77" fitToHeight="0" orientation="portrait" r:id="rId1"/>
  <headerFooter>
    <oddFooter>&amp;C&amp;10
This material is based upon work supported by USDA-NIFA under Award Number 2020-38504-32381.  Project Title: "Enhancing Farmer Resiliency and Financial Benchmarking Diversity through Technology Inspired Delivery and Collaborative Mentorship."</oddFooter>
  </headerFooter>
  <ignoredErrors>
    <ignoredError sqref="J26 J28:J31 M51 J33:J35"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L1" sqref="L1"/>
    </sheetView>
  </sheetViews>
  <sheetFormatPr defaultRowHeight="14.25" x14ac:dyDescent="0.45"/>
  <cols>
    <col min="12" max="12" width="10" customWidth="1"/>
  </cols>
  <sheetData/>
  <sheetProtection algorithmName="SHA-512" hashValue="U+UDTxBbsrqKuCEQM6SE8yr3DeYQGa0C4nMhfdCJ9P1rdv6/6l5y2zeVq2Vvt/L2queLBqoN3VqfwyRWBTFkwQ==" saltValue="b37fC5clE0ZnqKRdt7G3Ng==" spinCount="100000" sheet="1" objects="1" scenarios="1"/>
  <printOptions horizontalCentered="1" verticalCentered="1"/>
  <pageMargins left="0.25" right="0.25" top="0.5" bottom="0.5" header="0.05" footer="0.05"/>
  <pageSetup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110" zoomScaleNormal="110" workbookViewId="0">
      <selection activeCell="A2" sqref="A2:K2"/>
    </sheetView>
  </sheetViews>
  <sheetFormatPr defaultRowHeight="14.25" x14ac:dyDescent="0.45"/>
  <cols>
    <col min="1" max="1" width="2.3984375" customWidth="1"/>
    <col min="2" max="2" width="12.265625" customWidth="1"/>
    <col min="3" max="3" width="11.86328125" customWidth="1"/>
    <col min="4" max="4" width="11.265625" customWidth="1"/>
    <col min="5" max="5" width="10.86328125" customWidth="1"/>
    <col min="6" max="6" width="11.59765625" customWidth="1"/>
    <col min="7" max="7" width="11.1328125" customWidth="1"/>
    <col min="8" max="8" width="10.1328125" customWidth="1"/>
    <col min="9" max="9" width="11.265625" customWidth="1"/>
    <col min="10" max="10" width="11" customWidth="1"/>
    <col min="11" max="11" width="28.59765625" customWidth="1"/>
  </cols>
  <sheetData>
    <row r="1" spans="1:11" ht="4.5" customHeight="1" x14ac:dyDescent="0.45"/>
    <row r="2" spans="1:11" ht="46.15" customHeight="1" x14ac:dyDescent="0.45">
      <c r="A2" s="183" t="s">
        <v>81</v>
      </c>
      <c r="B2" s="183"/>
      <c r="C2" s="183"/>
      <c r="D2" s="183"/>
      <c r="E2" s="183"/>
      <c r="F2" s="183"/>
      <c r="G2" s="183"/>
      <c r="H2" s="183"/>
      <c r="I2" s="183"/>
      <c r="J2" s="183"/>
      <c r="K2" s="183"/>
    </row>
    <row r="3" spans="1:11" ht="30" customHeight="1" x14ac:dyDescent="0.45">
      <c r="B3" s="82" t="s">
        <v>82</v>
      </c>
    </row>
    <row r="4" spans="1:11" ht="75" customHeight="1" x14ac:dyDescent="0.45">
      <c r="B4" s="181" t="s">
        <v>87</v>
      </c>
      <c r="C4" s="181"/>
      <c r="D4" s="181"/>
      <c r="E4" s="181"/>
      <c r="F4" s="181"/>
      <c r="G4" s="181"/>
      <c r="H4" s="181"/>
      <c r="I4" s="181"/>
      <c r="J4" s="181"/>
      <c r="K4" s="181"/>
    </row>
    <row r="5" spans="1:11" ht="61.5" customHeight="1" x14ac:dyDescent="0.45">
      <c r="B5" s="181" t="s">
        <v>88</v>
      </c>
      <c r="C5" s="181"/>
      <c r="D5" s="181"/>
      <c r="E5" s="181"/>
      <c r="F5" s="181"/>
      <c r="G5" s="181"/>
      <c r="H5" s="181"/>
      <c r="I5" s="181"/>
      <c r="J5" s="181"/>
      <c r="K5" s="181"/>
    </row>
    <row r="6" spans="1:11" s="3" customFormat="1" ht="54" customHeight="1" x14ac:dyDescent="0.45">
      <c r="B6" s="181" t="s">
        <v>89</v>
      </c>
      <c r="C6" s="181"/>
      <c r="D6" s="181"/>
      <c r="E6" s="181"/>
      <c r="F6" s="181"/>
      <c r="G6" s="181"/>
      <c r="H6" s="181"/>
      <c r="I6" s="181"/>
      <c r="J6" s="181"/>
      <c r="K6" s="181"/>
    </row>
    <row r="7" spans="1:11" s="3" customFormat="1" ht="15.4" customHeight="1" x14ac:dyDescent="0.45">
      <c r="B7" s="105"/>
      <c r="C7" s="105"/>
      <c r="D7" s="105"/>
      <c r="E7" s="105"/>
      <c r="F7" s="105"/>
      <c r="G7" s="105"/>
      <c r="H7" s="105"/>
      <c r="I7" s="105"/>
      <c r="J7" s="105"/>
      <c r="K7" s="105"/>
    </row>
    <row r="8" spans="1:11" ht="21.75" customHeight="1" x14ac:dyDescent="0.45">
      <c r="B8" s="82" t="s">
        <v>85</v>
      </c>
    </row>
    <row r="9" spans="1:11" s="3" customFormat="1" ht="73.5" customHeight="1" x14ac:dyDescent="0.45">
      <c r="B9" s="181" t="s">
        <v>91</v>
      </c>
      <c r="C9" s="181"/>
      <c r="D9" s="181"/>
      <c r="E9" s="181"/>
      <c r="F9" s="181"/>
      <c r="G9" s="181"/>
      <c r="H9" s="181"/>
      <c r="I9" s="181"/>
      <c r="J9" s="181"/>
      <c r="K9" s="181"/>
    </row>
    <row r="10" spans="1:11" s="3" customFormat="1" ht="64.5" customHeight="1" x14ac:dyDescent="0.45">
      <c r="B10" s="185" t="s">
        <v>111</v>
      </c>
      <c r="C10" s="185"/>
      <c r="D10" s="185"/>
      <c r="E10" s="185"/>
      <c r="F10" s="185"/>
      <c r="G10" s="185"/>
      <c r="H10" s="185"/>
      <c r="I10" s="185"/>
      <c r="J10" s="185"/>
      <c r="K10" s="185"/>
    </row>
    <row r="11" spans="1:11" s="3" customFormat="1" ht="20.350000000000001" customHeight="1" x14ac:dyDescent="0.45">
      <c r="B11" s="107"/>
      <c r="C11" s="107"/>
      <c r="D11" s="107"/>
      <c r="E11" s="107"/>
      <c r="F11" s="107"/>
      <c r="G11" s="107"/>
      <c r="H11" s="107"/>
      <c r="I11" s="107"/>
      <c r="J11" s="107"/>
      <c r="K11" s="107"/>
    </row>
    <row r="12" spans="1:11" ht="20.25" customHeight="1" x14ac:dyDescent="0.45">
      <c r="B12" s="82" t="s">
        <v>90</v>
      </c>
    </row>
    <row r="13" spans="1:11" s="3" customFormat="1" ht="82.5" customHeight="1" x14ac:dyDescent="0.45">
      <c r="B13" s="181" t="s">
        <v>103</v>
      </c>
      <c r="C13" s="181"/>
      <c r="D13" s="181"/>
      <c r="E13" s="181"/>
      <c r="F13" s="181"/>
      <c r="G13" s="181"/>
      <c r="H13" s="181"/>
      <c r="I13" s="181"/>
      <c r="J13" s="181"/>
      <c r="K13" s="181"/>
    </row>
    <row r="14" spans="1:11" s="3" customFormat="1" ht="92.65" customHeight="1" x14ac:dyDescent="0.45">
      <c r="B14" s="181" t="s">
        <v>104</v>
      </c>
      <c r="C14" s="181"/>
      <c r="D14" s="181"/>
      <c r="E14" s="181"/>
      <c r="F14" s="181"/>
      <c r="G14" s="181"/>
      <c r="H14" s="181"/>
      <c r="I14" s="181"/>
      <c r="J14" s="181"/>
      <c r="K14" s="181"/>
    </row>
    <row r="16" spans="1:11" s="3" customFormat="1" ht="22.5" customHeight="1" x14ac:dyDescent="0.45">
      <c r="B16" s="82" t="s">
        <v>84</v>
      </c>
    </row>
    <row r="17" spans="2:11" s="3" customFormat="1" ht="69.75" customHeight="1" x14ac:dyDescent="0.45">
      <c r="B17" s="181" t="s">
        <v>105</v>
      </c>
      <c r="C17" s="181"/>
      <c r="D17" s="181"/>
      <c r="E17" s="181"/>
      <c r="F17" s="181"/>
      <c r="G17" s="181"/>
      <c r="H17" s="181"/>
      <c r="I17" s="181"/>
      <c r="J17" s="181"/>
      <c r="K17" s="181"/>
    </row>
    <row r="18" spans="2:11" s="3" customFormat="1" ht="75" customHeight="1" x14ac:dyDescent="0.45">
      <c r="B18" s="181" t="s">
        <v>106</v>
      </c>
      <c r="C18" s="181"/>
      <c r="D18" s="181"/>
      <c r="E18" s="181"/>
      <c r="F18" s="181"/>
      <c r="G18" s="181"/>
      <c r="H18" s="181"/>
      <c r="I18" s="181"/>
      <c r="J18" s="181"/>
      <c r="K18" s="181"/>
    </row>
    <row r="19" spans="2:11" s="3" customFormat="1" ht="90.4" customHeight="1" x14ac:dyDescent="0.45">
      <c r="B19" s="184" t="s">
        <v>107</v>
      </c>
      <c r="C19" s="184"/>
      <c r="D19" s="184"/>
      <c r="E19" s="184"/>
      <c r="F19" s="184"/>
      <c r="G19" s="184"/>
      <c r="H19" s="184"/>
      <c r="I19" s="184"/>
      <c r="J19" s="184"/>
      <c r="K19" s="184"/>
    </row>
    <row r="20" spans="2:11" s="3" customFormat="1" ht="16.5" customHeight="1" x14ac:dyDescent="0.45">
      <c r="B20" s="106"/>
      <c r="C20" s="106"/>
      <c r="D20" s="106"/>
      <c r="E20" s="106"/>
      <c r="F20" s="106"/>
      <c r="G20" s="106"/>
      <c r="H20" s="106"/>
      <c r="I20" s="106"/>
      <c r="J20" s="106"/>
      <c r="K20" s="106"/>
    </row>
    <row r="21" spans="2:11" ht="24" customHeight="1" x14ac:dyDescent="0.45">
      <c r="B21" s="82" t="s">
        <v>83</v>
      </c>
    </row>
    <row r="22" spans="2:11" s="3" customFormat="1" ht="52.5" customHeight="1" x14ac:dyDescent="0.45">
      <c r="B22" s="181" t="s">
        <v>108</v>
      </c>
      <c r="C22" s="181"/>
      <c r="D22" s="181"/>
      <c r="E22" s="181"/>
      <c r="F22" s="181"/>
      <c r="G22" s="181"/>
      <c r="H22" s="181"/>
      <c r="I22" s="181"/>
      <c r="J22" s="181"/>
      <c r="K22" s="181"/>
    </row>
    <row r="23" spans="2:11" s="3" customFormat="1" ht="118.5" customHeight="1" x14ac:dyDescent="0.45">
      <c r="B23" s="181" t="s">
        <v>109</v>
      </c>
      <c r="C23" s="181"/>
      <c r="D23" s="181"/>
      <c r="E23" s="181"/>
      <c r="F23" s="181"/>
      <c r="G23" s="181"/>
      <c r="H23" s="181"/>
      <c r="I23" s="181"/>
      <c r="J23" s="181"/>
      <c r="K23" s="181"/>
    </row>
    <row r="24" spans="2:11" s="3" customFormat="1" ht="144.75" customHeight="1" x14ac:dyDescent="0.45">
      <c r="B24" s="181" t="s">
        <v>110</v>
      </c>
      <c r="C24" s="181"/>
      <c r="D24" s="181"/>
      <c r="E24" s="181"/>
      <c r="F24" s="181"/>
      <c r="G24" s="181"/>
      <c r="H24" s="181"/>
      <c r="I24" s="181"/>
      <c r="J24" s="181"/>
      <c r="K24" s="181"/>
    </row>
    <row r="25" spans="2:11" ht="32.450000000000003" customHeight="1" x14ac:dyDescent="0.45">
      <c r="B25" s="182" t="s">
        <v>92</v>
      </c>
      <c r="C25" s="182"/>
      <c r="D25" s="182"/>
      <c r="E25" s="182"/>
      <c r="F25" s="182"/>
      <c r="G25" s="182"/>
      <c r="H25" s="182"/>
      <c r="I25" s="182"/>
      <c r="J25" s="182"/>
      <c r="K25" s="182"/>
    </row>
  </sheetData>
  <sheetProtection algorithmName="SHA-512" hashValue="Y9nIMZ8pMd/xAqvLeqoUlbznmYn3RA8RmMDUcaBjaxRrcNwnqZ19dvYJMKasccphqbqRNylWlycLzUc/38QyaA==" saltValue="yTgufYF1g3XTutnKr1/Aaw==" spinCount="100000" sheet="1" objects="1" scenarios="1"/>
  <mergeCells count="15">
    <mergeCell ref="B24:K24"/>
    <mergeCell ref="B25:K25"/>
    <mergeCell ref="A2:K2"/>
    <mergeCell ref="B14:K14"/>
    <mergeCell ref="B17:K17"/>
    <mergeCell ref="B18:K18"/>
    <mergeCell ref="B19:K19"/>
    <mergeCell ref="B22:K22"/>
    <mergeCell ref="B23:K23"/>
    <mergeCell ref="B4:K4"/>
    <mergeCell ref="B5:K5"/>
    <mergeCell ref="B6:K6"/>
    <mergeCell ref="B9:K9"/>
    <mergeCell ref="B10:K10"/>
    <mergeCell ref="B13:K13"/>
  </mergeCells>
  <pageMargins left="0.7" right="0.5" top="0.5" bottom="0.5" header="0.3" footer="0.3"/>
  <pageSetup scale="70" fitToHeight="0"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5"/>
  <sheetViews>
    <sheetView zoomScale="110" zoomScaleNormal="110" workbookViewId="0">
      <selection activeCell="B2" sqref="B2:M2"/>
    </sheetView>
  </sheetViews>
  <sheetFormatPr defaultColWidth="9" defaultRowHeight="14.25" x14ac:dyDescent="0.45"/>
  <cols>
    <col min="1" max="1" width="2.3984375" style="3" customWidth="1"/>
    <col min="2" max="2" width="4.59765625" style="3" customWidth="1"/>
    <col min="3" max="4" width="10.59765625" style="3" customWidth="1"/>
    <col min="5" max="5" width="13.59765625" style="3" customWidth="1"/>
    <col min="6" max="6" width="7.73046875" style="3" customWidth="1"/>
    <col min="7" max="7" width="5.59765625" style="3" customWidth="1"/>
    <col min="8" max="8" width="15.59765625" style="3" customWidth="1"/>
    <col min="9" max="9" width="6.59765625" style="3" customWidth="1"/>
    <col min="10" max="10" width="10.59765625" style="3" customWidth="1"/>
    <col min="11" max="11" width="15.53125" style="3" customWidth="1"/>
    <col min="12" max="12" width="17.19921875" style="3" customWidth="1"/>
    <col min="13" max="13" width="10.59765625" style="3" customWidth="1"/>
    <col min="14" max="16384" width="9" style="3"/>
  </cols>
  <sheetData>
    <row r="1" spans="1:19" ht="14.65" thickBot="1" x14ac:dyDescent="0.5"/>
    <row r="2" spans="1:19" ht="25.5" customHeight="1" x14ac:dyDescent="0.6">
      <c r="B2" s="155" t="str">
        <f>+Estimador!B2</f>
        <v>Estimador de posición financiera, con metas y proyecciones</v>
      </c>
      <c r="C2" s="156"/>
      <c r="D2" s="156"/>
      <c r="E2" s="156"/>
      <c r="F2" s="156"/>
      <c r="G2" s="156"/>
      <c r="H2" s="156"/>
      <c r="I2" s="156"/>
      <c r="J2" s="156"/>
      <c r="K2" s="156"/>
      <c r="L2" s="156"/>
      <c r="M2" s="157"/>
      <c r="O2" s="1"/>
    </row>
    <row r="3" spans="1:19" ht="7.15" customHeight="1" thickBot="1" x14ac:dyDescent="0.5">
      <c r="B3" s="158"/>
      <c r="C3" s="159"/>
      <c r="D3" s="159"/>
      <c r="E3" s="159"/>
      <c r="F3" s="159"/>
      <c r="G3" s="159"/>
      <c r="H3" s="159"/>
      <c r="I3" s="159"/>
      <c r="J3" s="159"/>
      <c r="K3" s="159"/>
      <c r="L3" s="159"/>
      <c r="M3" s="160"/>
    </row>
    <row r="4" spans="1:19" ht="6.4" customHeight="1" thickBot="1" x14ac:dyDescent="0.5">
      <c r="B4" s="13"/>
      <c r="C4" s="11"/>
      <c r="D4" s="11"/>
      <c r="E4" s="11"/>
      <c r="F4" s="11"/>
      <c r="G4" s="11"/>
      <c r="H4" s="11"/>
      <c r="I4" s="11"/>
      <c r="J4" s="11"/>
      <c r="K4" s="11"/>
      <c r="L4" s="11"/>
      <c r="M4" s="10"/>
    </row>
    <row r="5" spans="1:19" ht="14.65" thickBot="1" x14ac:dyDescent="0.5">
      <c r="B5" s="19"/>
      <c r="C5" s="65" t="str">
        <f>+Estimador!C5</f>
        <v>Productor:</v>
      </c>
      <c r="D5" s="195" t="s">
        <v>80</v>
      </c>
      <c r="E5" s="196"/>
      <c r="F5" s="65" t="str">
        <f>+Estimador!F5</f>
        <v>Fecha:</v>
      </c>
      <c r="G5" s="197">
        <v>43831</v>
      </c>
      <c r="H5" s="196"/>
      <c r="I5" s="9"/>
      <c r="J5" s="161" t="str">
        <f>+Estimador!J5</f>
        <v>Mi Granja</v>
      </c>
      <c r="K5" s="162"/>
      <c r="L5" s="161" t="str">
        <f>+Estimador!L5</f>
        <v>Proyección de mi Granja</v>
      </c>
      <c r="M5" s="162"/>
    </row>
    <row r="6" spans="1:19" ht="16.149999999999999" thickBot="1" x14ac:dyDescent="0.55000000000000004">
      <c r="B6" s="23" t="str">
        <f>+Estimador!B6</f>
        <v>Resumen del Estado de Resultados</v>
      </c>
      <c r="C6" s="25"/>
      <c r="D6" s="25"/>
      <c r="E6" s="4"/>
      <c r="F6" s="4"/>
      <c r="G6" s="4"/>
      <c r="H6" s="174" t="str">
        <f>+Estimador!H6</f>
        <v xml:space="preserve">
Año =&gt;</v>
      </c>
      <c r="I6" s="174"/>
      <c r="J6" s="198">
        <f>+Estimador!J6</f>
        <v>2020</v>
      </c>
      <c r="K6" s="199"/>
      <c r="L6" s="161">
        <f>+Estimador!L6</f>
        <v>2021</v>
      </c>
      <c r="M6" s="162"/>
    </row>
    <row r="7" spans="1:19" ht="15.75" x14ac:dyDescent="0.5">
      <c r="B7" s="26">
        <f>+Estimador!B7</f>
        <v>1</v>
      </c>
      <c r="C7" s="46" t="str">
        <f>+Estimador!C7</f>
        <v xml:space="preserve">Ingreso bruto en efectivo de la granja </v>
      </c>
      <c r="D7" s="42"/>
      <c r="E7" s="2"/>
      <c r="F7" s="2"/>
      <c r="G7" s="2"/>
      <c r="H7" s="2"/>
      <c r="I7" s="2"/>
      <c r="J7" s="200">
        <v>50000</v>
      </c>
      <c r="K7" s="201"/>
      <c r="L7" s="112"/>
      <c r="M7" s="113"/>
    </row>
    <row r="8" spans="1:19" ht="15.75" x14ac:dyDescent="0.5">
      <c r="B8" s="26">
        <f>+Estimador!B8</f>
        <v>2</v>
      </c>
      <c r="C8" s="46" t="str">
        <f>+Estimador!C8</f>
        <v>Gastos operativos de la granja de efectivo (incluido el vencimiento de intereses)</v>
      </c>
      <c r="D8" s="42"/>
      <c r="E8" s="2"/>
      <c r="F8" s="2"/>
      <c r="G8" s="2"/>
      <c r="H8" s="2"/>
      <c r="I8" s="2"/>
      <c r="J8" s="193">
        <v>40000</v>
      </c>
      <c r="K8" s="194"/>
      <c r="L8" s="190"/>
      <c r="M8" s="191"/>
    </row>
    <row r="9" spans="1:19" s="18" customFormat="1" ht="15.75" x14ac:dyDescent="0.5">
      <c r="A9" s="3"/>
      <c r="B9" s="26">
        <f>+Estimador!B9</f>
        <v>3</v>
      </c>
      <c r="C9" s="88" t="str">
        <f>+Estimador!C9</f>
        <v>Ingresos netos en efectivo</v>
      </c>
      <c r="D9" s="27"/>
      <c r="E9" s="21"/>
      <c r="F9" s="21"/>
      <c r="G9" s="21"/>
      <c r="H9" s="21"/>
      <c r="I9" s="21"/>
      <c r="J9" s="153">
        <f>+J7-J8</f>
        <v>10000</v>
      </c>
      <c r="K9" s="154"/>
      <c r="L9" s="190"/>
      <c r="M9" s="191"/>
      <c r="S9" s="3"/>
    </row>
    <row r="10" spans="1:19" s="18" customFormat="1" ht="15.75" x14ac:dyDescent="0.5">
      <c r="B10" s="26">
        <f>+Estimador!B10</f>
        <v>4</v>
      </c>
      <c r="C10" s="46" t="str">
        <f>+Estimador!C10</f>
        <v>Depreciación (ingrese como un número positivo)</v>
      </c>
      <c r="D10" s="27"/>
      <c r="E10" s="21"/>
      <c r="F10" s="21"/>
      <c r="G10" s="21"/>
      <c r="H10" s="21"/>
      <c r="I10" s="21"/>
      <c r="J10" s="193">
        <v>3000</v>
      </c>
      <c r="K10" s="194"/>
      <c r="L10" s="190"/>
      <c r="M10" s="191"/>
      <c r="S10" s="3"/>
    </row>
    <row r="11" spans="1:19" s="18" customFormat="1" ht="15.75" x14ac:dyDescent="0.5">
      <c r="B11" s="26">
        <f>+Estimador!B11</f>
        <v>5</v>
      </c>
      <c r="C11" s="46" t="str">
        <f>+Estimador!C11</f>
        <v>Cambio de inventario (si es negativo, ingrese como negativo)</v>
      </c>
      <c r="D11" s="27"/>
      <c r="E11" s="21"/>
      <c r="F11" s="21"/>
      <c r="G11" s="21"/>
      <c r="H11" s="21"/>
      <c r="I11" s="21"/>
      <c r="J11" s="193">
        <v>-500</v>
      </c>
      <c r="K11" s="194"/>
      <c r="L11" s="190"/>
      <c r="M11" s="191"/>
    </row>
    <row r="12" spans="1:19" ht="15.75" x14ac:dyDescent="0.5">
      <c r="A12" s="18"/>
      <c r="B12" s="26">
        <f>+Estimador!B12</f>
        <v>6</v>
      </c>
      <c r="C12" s="88" t="str">
        <f>+Estimador!C12</f>
        <v>Ingresos netos de la granja</v>
      </c>
      <c r="D12" s="25"/>
      <c r="E12" s="2"/>
      <c r="F12" s="2"/>
      <c r="G12" s="2"/>
      <c r="H12" s="2"/>
      <c r="I12" s="2"/>
      <c r="J12" s="153">
        <f>+J9-J10+J11</f>
        <v>6500</v>
      </c>
      <c r="K12" s="154"/>
      <c r="L12" s="190"/>
      <c r="M12" s="191"/>
      <c r="S12" s="18"/>
    </row>
    <row r="13" spans="1:19" ht="7.15" customHeight="1" x14ac:dyDescent="0.5">
      <c r="B13" s="29"/>
      <c r="C13" s="27"/>
      <c r="D13" s="25"/>
      <c r="E13" s="2"/>
      <c r="F13" s="2"/>
      <c r="G13" s="2"/>
      <c r="H13" s="2"/>
      <c r="I13" s="2"/>
      <c r="J13" s="47"/>
      <c r="K13" s="48"/>
      <c r="L13" s="31"/>
      <c r="M13" s="36"/>
      <c r="S13" s="18"/>
    </row>
    <row r="14" spans="1:19" ht="15.75" x14ac:dyDescent="0.5">
      <c r="B14" s="23" t="str">
        <f>+Estimador!B14</f>
        <v>Resumen del balance (Valor de mercado)</v>
      </c>
      <c r="C14" s="27"/>
      <c r="D14" s="25"/>
      <c r="E14" s="2"/>
      <c r="F14" s="2"/>
      <c r="G14" s="2"/>
      <c r="H14" s="2"/>
      <c r="I14" s="2"/>
      <c r="J14" s="49"/>
      <c r="K14" s="50"/>
      <c r="L14" s="66"/>
      <c r="M14" s="67"/>
    </row>
    <row r="15" spans="1:19" ht="15.75" x14ac:dyDescent="0.5">
      <c r="B15" s="26">
        <f>+Estimador!B15</f>
        <v>7</v>
      </c>
      <c r="C15" s="46" t="str">
        <f>+Estimador!C15</f>
        <v>Activos agrícolas actuales</v>
      </c>
      <c r="D15" s="25"/>
      <c r="E15" s="2"/>
      <c r="F15" s="2"/>
      <c r="G15" s="2"/>
      <c r="H15" s="2"/>
      <c r="I15" s="2"/>
      <c r="J15" s="193">
        <v>2500</v>
      </c>
      <c r="K15" s="194"/>
      <c r="L15" s="190"/>
      <c r="M15" s="191"/>
    </row>
    <row r="16" spans="1:19" ht="15.75" x14ac:dyDescent="0.5">
      <c r="B16" s="26">
        <f>+Estimador!B16</f>
        <v>8</v>
      </c>
      <c r="C16" s="46" t="str">
        <f>+Estimador!C16</f>
        <v>Activos agrícolas no actuales (Intermedio y largo plazo)</v>
      </c>
      <c r="D16" s="25"/>
      <c r="E16" s="2"/>
      <c r="F16" s="2"/>
      <c r="G16" s="2"/>
      <c r="H16" s="2"/>
      <c r="I16" s="2"/>
      <c r="J16" s="193">
        <v>45000</v>
      </c>
      <c r="K16" s="194"/>
      <c r="L16" s="51"/>
      <c r="M16" s="52"/>
    </row>
    <row r="17" spans="2:13" ht="15.75" x14ac:dyDescent="0.5">
      <c r="B17" s="26">
        <f>+Estimador!B17</f>
        <v>9</v>
      </c>
      <c r="C17" s="46" t="str">
        <f>+Estimador!C17</f>
        <v>Intermedio y largo plazo</v>
      </c>
      <c r="D17" s="25"/>
      <c r="E17" s="2"/>
      <c r="F17" s="2"/>
      <c r="G17" s="2"/>
      <c r="H17" s="2"/>
      <c r="I17" s="2"/>
      <c r="J17" s="193">
        <v>80000</v>
      </c>
      <c r="K17" s="194"/>
      <c r="L17" s="51"/>
      <c r="M17" s="52"/>
    </row>
    <row r="18" spans="2:13" ht="15.75" x14ac:dyDescent="0.5">
      <c r="B18" s="26">
        <f>+Estimador!B18</f>
        <v>10</v>
      </c>
      <c r="C18" s="103" t="str">
        <f>+Estimador!C18</f>
        <v>Total de Activos (granja y personal)</v>
      </c>
      <c r="D18" s="25"/>
      <c r="E18" s="2"/>
      <c r="F18" s="2"/>
      <c r="G18" s="2"/>
      <c r="H18" s="2"/>
      <c r="I18" s="2"/>
      <c r="J18" s="153">
        <f>SUM(J15:K17)</f>
        <v>127500</v>
      </c>
      <c r="K18" s="154"/>
      <c r="L18" s="190"/>
      <c r="M18" s="191"/>
    </row>
    <row r="19" spans="2:13" ht="15.75" x14ac:dyDescent="0.5">
      <c r="B19" s="26">
        <f>+Estimador!B19</f>
        <v>11</v>
      </c>
      <c r="C19" s="46" t="str">
        <f>+Estimador!C19</f>
        <v>Pasivos corrientes</v>
      </c>
      <c r="D19" s="25"/>
      <c r="E19" s="2"/>
      <c r="F19" s="2"/>
      <c r="G19" s="2"/>
      <c r="H19" s="2"/>
      <c r="I19" s="2"/>
      <c r="J19" s="193">
        <v>1000</v>
      </c>
      <c r="K19" s="194"/>
      <c r="L19" s="190"/>
      <c r="M19" s="191"/>
    </row>
    <row r="20" spans="2:13" ht="15.75" x14ac:dyDescent="0.5">
      <c r="B20" s="26">
        <f>+Estimador!B20</f>
        <v>12</v>
      </c>
      <c r="C20" s="46" t="str">
        <f>+Estimador!C20</f>
        <v>Pasivos agrícolas no corrientes (Intermedio y largo plazo)</v>
      </c>
      <c r="D20" s="25"/>
      <c r="E20" s="2"/>
      <c r="F20" s="2"/>
      <c r="G20" s="2"/>
      <c r="H20" s="2"/>
      <c r="I20" s="2"/>
      <c r="J20" s="193">
        <v>10000</v>
      </c>
      <c r="K20" s="194"/>
      <c r="L20" s="51"/>
      <c r="M20" s="52"/>
    </row>
    <row r="21" spans="2:13" ht="15.75" x14ac:dyDescent="0.5">
      <c r="B21" s="26">
        <f>+Estimador!B21</f>
        <v>13</v>
      </c>
      <c r="C21" s="46" t="str">
        <f>+Estimador!C21</f>
        <v>Responsabilidades personales</v>
      </c>
      <c r="D21" s="25"/>
      <c r="E21" s="2"/>
      <c r="F21" s="2"/>
      <c r="G21" s="2"/>
      <c r="H21" s="2"/>
      <c r="I21" s="2"/>
      <c r="J21" s="193">
        <v>25000</v>
      </c>
      <c r="K21" s="194"/>
      <c r="L21" s="51"/>
      <c r="M21" s="52"/>
    </row>
    <row r="22" spans="2:13" ht="15.75" x14ac:dyDescent="0.5">
      <c r="B22" s="26">
        <f>+Estimador!B22</f>
        <v>14</v>
      </c>
      <c r="C22" s="27" t="str">
        <f>+Estimador!C22</f>
        <v>Pasivos totales (granja y personal)</v>
      </c>
      <c r="D22" s="25"/>
      <c r="E22" s="2"/>
      <c r="F22" s="2"/>
      <c r="G22" s="2"/>
      <c r="H22" s="2"/>
      <c r="I22" s="2"/>
      <c r="J22" s="153">
        <f>SUM(J19:K21)</f>
        <v>36000</v>
      </c>
      <c r="K22" s="154"/>
      <c r="L22" s="190"/>
      <c r="M22" s="191"/>
    </row>
    <row r="23" spans="2:13" ht="15.75" x14ac:dyDescent="0.5">
      <c r="B23" s="26">
        <f>+Estimador!B23</f>
        <v>15</v>
      </c>
      <c r="C23" s="27" t="str">
        <f>+Estimador!C23</f>
        <v>Valor neto</v>
      </c>
      <c r="D23" s="25"/>
      <c r="E23" s="2"/>
      <c r="F23" s="2"/>
      <c r="G23" s="2"/>
      <c r="H23" s="2"/>
      <c r="I23" s="2"/>
      <c r="J23" s="153">
        <f>+J18-J22</f>
        <v>91500</v>
      </c>
      <c r="K23" s="154"/>
      <c r="L23" s="190"/>
      <c r="M23" s="191"/>
    </row>
    <row r="24" spans="2:13" ht="7.15" customHeight="1" x14ac:dyDescent="0.5">
      <c r="B24" s="29"/>
      <c r="C24" s="27"/>
      <c r="D24" s="25"/>
      <c r="E24" s="2"/>
      <c r="F24" s="2"/>
      <c r="G24" s="2"/>
      <c r="H24" s="2"/>
      <c r="I24" s="2"/>
      <c r="J24" s="47"/>
      <c r="K24" s="48"/>
      <c r="L24" s="31"/>
      <c r="M24" s="36"/>
    </row>
    <row r="25" spans="2:13" ht="15.75" x14ac:dyDescent="0.5">
      <c r="B25" s="23" t="str">
        <f>+Estimador!B25</f>
        <v>Medidas estándar financieras seleccionadas</v>
      </c>
      <c r="C25" s="27"/>
      <c r="D25" s="25"/>
      <c r="E25" s="2"/>
      <c r="F25" s="2"/>
      <c r="G25" s="2"/>
      <c r="H25" s="2"/>
      <c r="I25" s="2"/>
      <c r="J25" s="49"/>
      <c r="K25" s="50"/>
      <c r="L25" s="66"/>
      <c r="M25" s="67"/>
    </row>
    <row r="26" spans="2:13" ht="15.75" x14ac:dyDescent="0.5">
      <c r="B26" s="26">
        <f>+Estimador!B26</f>
        <v>16</v>
      </c>
      <c r="C26" s="27" t="str">
        <f>+Estimador!C26</f>
        <v>Razón Corriente</v>
      </c>
      <c r="D26" s="25"/>
      <c r="E26" s="2"/>
      <c r="F26" s="2"/>
      <c r="G26" s="2"/>
      <c r="H26" s="2"/>
      <c r="I26" s="2"/>
      <c r="J26" s="147">
        <f>+J15/J19</f>
        <v>2.5</v>
      </c>
      <c r="K26" s="148"/>
      <c r="L26" s="66"/>
      <c r="M26" s="67"/>
    </row>
    <row r="27" spans="2:13" ht="15.75" x14ac:dyDescent="0.5">
      <c r="B27" s="26">
        <f>+Estimador!B27</f>
        <v>17</v>
      </c>
      <c r="C27" s="27" t="str">
        <f>+Estimador!C27</f>
        <v>Capital de trabajo</v>
      </c>
      <c r="D27" s="25"/>
      <c r="E27" s="2"/>
      <c r="F27" s="2"/>
      <c r="G27" s="2"/>
      <c r="H27" s="2"/>
      <c r="I27" s="2"/>
      <c r="J27" s="145">
        <f>+J15-J19</f>
        <v>1500</v>
      </c>
      <c r="K27" s="146"/>
      <c r="L27" s="190"/>
      <c r="M27" s="191"/>
    </row>
    <row r="28" spans="2:13" ht="15.75" x14ac:dyDescent="0.5">
      <c r="B28" s="26">
        <f>+Estimador!B28</f>
        <v>18</v>
      </c>
      <c r="C28" s="27" t="str">
        <f>+Estimador!C28</f>
        <v>Capital de trabajo para ingresos brutos</v>
      </c>
      <c r="D28" s="25"/>
      <c r="E28" s="2"/>
      <c r="F28" s="2"/>
      <c r="G28" s="2"/>
      <c r="H28" s="2"/>
      <c r="I28" s="2"/>
      <c r="J28" s="133">
        <f>+J27/J7</f>
        <v>0.03</v>
      </c>
      <c r="K28" s="134"/>
      <c r="L28" s="190"/>
      <c r="M28" s="191"/>
    </row>
    <row r="29" spans="2:13" ht="15.75" x14ac:dyDescent="0.5">
      <c r="B29" s="26">
        <f>+Estimador!B29</f>
        <v>19</v>
      </c>
      <c r="C29" s="27" t="str">
        <f>+Estimador!C29</f>
        <v>Razón de deuda granja a activos</v>
      </c>
      <c r="D29" s="25"/>
      <c r="E29" s="2"/>
      <c r="F29" s="2"/>
      <c r="G29" s="2"/>
      <c r="H29" s="2"/>
      <c r="I29" s="2"/>
      <c r="J29" s="133">
        <f>(+J22-J21)/(J18-J17)</f>
        <v>0.23157894736842105</v>
      </c>
      <c r="K29" s="134"/>
      <c r="L29" s="190"/>
      <c r="M29" s="191"/>
    </row>
    <row r="30" spans="2:13" ht="15.75" x14ac:dyDescent="0.5">
      <c r="B30" s="26">
        <f>+Estimador!B30</f>
        <v>20</v>
      </c>
      <c r="C30" s="27" t="str">
        <f>+Estimador!C30</f>
        <v>Equidad agrícola a la razón de activos</v>
      </c>
      <c r="D30" s="25"/>
      <c r="E30" s="2"/>
      <c r="F30" s="2"/>
      <c r="G30" s="2"/>
      <c r="H30" s="2"/>
      <c r="I30" s="2"/>
      <c r="J30" s="133">
        <f>(+J23)/(J18-J17)</f>
        <v>1.9263157894736842</v>
      </c>
      <c r="K30" s="134"/>
      <c r="L30" s="190"/>
      <c r="M30" s="191"/>
    </row>
    <row r="31" spans="2:13" ht="15.75" x14ac:dyDescent="0.5">
      <c r="B31" s="26">
        <f>+Estimador!B31</f>
        <v>21</v>
      </c>
      <c r="C31" s="27" t="str">
        <f>+Estimador!C31</f>
        <v>Tasa de retorno de los activos agrícolas</v>
      </c>
      <c r="D31" s="30"/>
      <c r="E31" s="14"/>
      <c r="F31" s="14"/>
      <c r="G31" s="14"/>
      <c r="H31" s="14"/>
      <c r="I31" s="14"/>
      <c r="J31" s="133">
        <f>(J12+F38-F37)/(J18-J17)</f>
        <v>0.16842105263157894</v>
      </c>
      <c r="K31" s="134"/>
      <c r="L31" s="190"/>
      <c r="M31" s="191"/>
    </row>
    <row r="32" spans="2:13" ht="15.75" x14ac:dyDescent="0.5">
      <c r="B32" s="26">
        <f>+Estimador!B32</f>
        <v>22</v>
      </c>
      <c r="C32" s="27" t="str">
        <f>+Estimador!C32</f>
        <v>Tasa de rendimiento de la equidad agrícola</v>
      </c>
      <c r="D32" s="30"/>
      <c r="E32" s="14"/>
      <c r="F32" s="14"/>
      <c r="G32" s="14"/>
      <c r="H32" s="14"/>
      <c r="I32" s="14"/>
      <c r="J32" s="133">
        <f>(J12-F38)/(J23)</f>
        <v>3.2786885245901641E-2</v>
      </c>
      <c r="K32" s="134"/>
      <c r="L32" s="51"/>
      <c r="M32" s="52"/>
    </row>
    <row r="33" spans="2:17" ht="15.75" x14ac:dyDescent="0.5">
      <c r="B33" s="26">
        <f>+Estimador!B33</f>
        <v>23</v>
      </c>
      <c r="C33" s="27" t="str">
        <f>+Estimador!C33</f>
        <v>Tasa de rotación de activos</v>
      </c>
      <c r="D33" s="25"/>
      <c r="E33" s="4"/>
      <c r="F33" s="4"/>
      <c r="G33" s="4"/>
      <c r="H33" s="4"/>
      <c r="I33" s="4"/>
      <c r="J33" s="135">
        <f>+J7/(J18-J17)</f>
        <v>1.0526315789473684</v>
      </c>
      <c r="K33" s="136"/>
      <c r="L33" s="192"/>
      <c r="M33" s="191"/>
    </row>
    <row r="34" spans="2:17" ht="15.75" x14ac:dyDescent="0.5">
      <c r="B34" s="26">
        <f>+Estimador!B34</f>
        <v>24</v>
      </c>
      <c r="C34" s="27" t="str">
        <f>+Estimador!C34</f>
        <v>Ratio de gastos operativos</v>
      </c>
      <c r="D34" s="25"/>
      <c r="E34" s="4"/>
      <c r="F34" s="4"/>
      <c r="G34" s="4"/>
      <c r="H34" s="4"/>
      <c r="I34" s="4"/>
      <c r="J34" s="127">
        <f>(J8-F38)/J7</f>
        <v>0.73</v>
      </c>
      <c r="K34" s="128"/>
      <c r="L34" s="190"/>
      <c r="M34" s="191"/>
    </row>
    <row r="35" spans="2:17" ht="16.149999999999999" thickBot="1" x14ac:dyDescent="0.55000000000000004">
      <c r="B35" s="39">
        <f>+Estimador!B35</f>
        <v>25</v>
      </c>
      <c r="C35" s="44" t="str">
        <f>+Estimador!C35</f>
        <v>Ratio de ingresos agrícolas netos</v>
      </c>
      <c r="D35" s="45"/>
      <c r="E35" s="8"/>
      <c r="F35" s="8"/>
      <c r="G35" s="8"/>
      <c r="H35" s="8"/>
      <c r="I35" s="8"/>
      <c r="J35" s="129">
        <f>J12/J7</f>
        <v>0.13</v>
      </c>
      <c r="K35" s="130"/>
      <c r="L35" s="186"/>
      <c r="M35" s="187"/>
    </row>
    <row r="36" spans="2:17" ht="12" customHeight="1" thickBot="1" x14ac:dyDescent="0.5">
      <c r="B36" s="11"/>
      <c r="C36" s="11"/>
      <c r="D36" s="11"/>
      <c r="E36" s="11"/>
      <c r="F36" s="11"/>
      <c r="G36" s="11"/>
      <c r="H36" s="11"/>
      <c r="I36" s="11"/>
      <c r="J36" s="11"/>
      <c r="K36" s="11"/>
      <c r="L36" s="11"/>
      <c r="M36" s="11"/>
    </row>
    <row r="37" spans="2:17" ht="15.95" customHeight="1" thickBot="1" x14ac:dyDescent="0.55000000000000004">
      <c r="B37" s="46"/>
      <c r="D37" s="15"/>
      <c r="E37" s="57" t="str">
        <f>+Estimador!B37</f>
        <v>Valor de la mano de obra y la gestión</v>
      </c>
      <c r="F37" s="188">
        <v>2000</v>
      </c>
      <c r="G37" s="189"/>
      <c r="H37" s="4"/>
      <c r="I37" s="141" t="str">
        <f>+Estimador!I37</f>
        <v>Dólares totales disponibles para el servicio de la deuda</v>
      </c>
      <c r="J37" s="139"/>
      <c r="K37" s="139"/>
      <c r="L37" s="140"/>
      <c r="M37" s="43">
        <f>+J6</f>
        <v>2020</v>
      </c>
    </row>
    <row r="38" spans="2:17" ht="15.95" customHeight="1" thickBot="1" x14ac:dyDescent="0.55000000000000004">
      <c r="C38" s="4"/>
      <c r="D38" s="53"/>
      <c r="E38" s="102" t="str">
        <f>+Estimador!B38</f>
        <v xml:space="preserve"> Gastos por intereses</v>
      </c>
      <c r="F38" s="188">
        <v>3500</v>
      </c>
      <c r="G38" s="189"/>
      <c r="H38" s="5"/>
      <c r="I38" s="22"/>
      <c r="J38" s="38" t="str">
        <f>+Estimador!J38</f>
        <v>(+) Ingresos netos de la granja</v>
      </c>
      <c r="K38" s="25"/>
      <c r="L38" s="25"/>
      <c r="M38" s="93">
        <f>+J12</f>
        <v>6500</v>
      </c>
      <c r="P38" s="4"/>
      <c r="Q38" s="4"/>
    </row>
    <row r="39" spans="2:17" ht="15.95" customHeight="1" thickBot="1" x14ac:dyDescent="0.55000000000000004">
      <c r="H39" s="5"/>
      <c r="I39" s="29"/>
      <c r="J39" s="38" t="str">
        <f>+Estimador!J39</f>
        <v>(+) Depreciación</v>
      </c>
      <c r="K39" s="24"/>
      <c r="L39" s="24"/>
      <c r="M39" s="94">
        <f>+J10</f>
        <v>3000</v>
      </c>
    </row>
    <row r="40" spans="2:17" ht="15.95" customHeight="1" x14ac:dyDescent="0.5">
      <c r="B40" s="58"/>
      <c r="C40" s="59" t="str">
        <f>+Estimador!C40</f>
        <v>Metas</v>
      </c>
      <c r="D40" s="60"/>
      <c r="E40" s="60"/>
      <c r="F40" s="60"/>
      <c r="G40" s="61"/>
      <c r="H40" s="5"/>
      <c r="I40" s="29"/>
      <c r="J40" s="41" t="str">
        <f>+Estimador!J40</f>
        <v>(+) Ingresos personales</v>
      </c>
      <c r="K40" s="25"/>
      <c r="L40" s="25"/>
      <c r="M40" s="91">
        <v>35000</v>
      </c>
    </row>
    <row r="41" spans="2:17" ht="15.95" customHeight="1" x14ac:dyDescent="0.5">
      <c r="B41" s="20">
        <f>+Estimador!B41</f>
        <v>1</v>
      </c>
      <c r="C41" s="32"/>
      <c r="D41" s="32"/>
      <c r="E41" s="32"/>
      <c r="F41" s="32"/>
      <c r="G41" s="33"/>
      <c r="H41" s="5"/>
      <c r="I41" s="29"/>
      <c r="J41" s="41" t="str">
        <f>+Estimador!J41</f>
        <v>(-) Exp. de vida familiar (Excl Inc Tax)</v>
      </c>
      <c r="K41" s="25"/>
      <c r="L41" s="25"/>
      <c r="M41" s="91">
        <v>30000</v>
      </c>
    </row>
    <row r="42" spans="2:17" ht="15.95" customHeight="1" x14ac:dyDescent="0.5">
      <c r="B42" s="20"/>
      <c r="C42" s="34"/>
      <c r="D42" s="34"/>
      <c r="E42" s="34"/>
      <c r="F42" s="34"/>
      <c r="G42" s="35"/>
      <c r="H42" s="37"/>
      <c r="I42" s="29"/>
      <c r="J42" s="41" t="str">
        <f>+Estimador!J42</f>
        <v>(-) Impuesto sobre la ingresos</v>
      </c>
      <c r="K42" s="25"/>
      <c r="L42" s="25"/>
      <c r="M42" s="91">
        <v>2800</v>
      </c>
    </row>
    <row r="43" spans="2:17" ht="15.95" customHeight="1" x14ac:dyDescent="0.5">
      <c r="B43" s="20"/>
      <c r="C43" s="34"/>
      <c r="D43" s="34"/>
      <c r="E43" s="34"/>
      <c r="F43" s="34"/>
      <c r="G43" s="35"/>
      <c r="H43" s="5"/>
      <c r="I43" s="29"/>
      <c r="J43" s="38" t="str">
        <f>+Estimador!J43</f>
        <v>(+) Gastos por intereses</v>
      </c>
      <c r="K43" s="55"/>
      <c r="L43" s="55"/>
      <c r="M43" s="95">
        <f>+F38</f>
        <v>3500</v>
      </c>
    </row>
    <row r="44" spans="2:17" ht="15.75" customHeight="1" thickBot="1" x14ac:dyDescent="0.55000000000000004">
      <c r="B44" s="6"/>
      <c r="C44" s="4"/>
      <c r="D44" s="4"/>
      <c r="E44" s="4"/>
      <c r="F44" s="4"/>
      <c r="G44" s="40"/>
      <c r="I44" s="62" t="str">
        <f>+Estimador!J44</f>
        <v>Capacidad de reemplazo de la deuda de capital</v>
      </c>
      <c r="J44" s="44"/>
      <c r="K44" s="44"/>
      <c r="L44" s="44"/>
      <c r="M44" s="96">
        <f>+M38+M39+M40-M41-M42+M43</f>
        <v>15200</v>
      </c>
    </row>
    <row r="45" spans="2:17" ht="16.149999999999999" thickBot="1" x14ac:dyDescent="0.55000000000000004">
      <c r="B45" s="20">
        <f>+Estimador!B45</f>
        <v>2</v>
      </c>
      <c r="C45" s="32"/>
      <c r="D45" s="32"/>
      <c r="E45" s="32"/>
      <c r="F45" s="32"/>
      <c r="G45" s="33"/>
      <c r="I45" s="141" t="s">
        <v>1</v>
      </c>
      <c r="J45" s="139"/>
      <c r="K45" s="139"/>
      <c r="L45" s="139"/>
      <c r="M45" s="140"/>
    </row>
    <row r="46" spans="2:17" ht="15.75" x14ac:dyDescent="0.5">
      <c r="B46" s="6"/>
      <c r="C46" s="34"/>
      <c r="D46" s="34"/>
      <c r="E46" s="34"/>
      <c r="F46" s="34"/>
      <c r="G46" s="35"/>
      <c r="I46" s="29"/>
      <c r="J46" s="41" t="str">
        <f>+Estimador!J46</f>
        <v>Pagos de préstamos inmobiliarios</v>
      </c>
      <c r="K46" s="25"/>
      <c r="L46" s="25"/>
      <c r="M46" s="92">
        <v>2500</v>
      </c>
    </row>
    <row r="47" spans="2:17" ht="15.75" x14ac:dyDescent="0.5">
      <c r="B47" s="6"/>
      <c r="C47" s="34"/>
      <c r="D47" s="34"/>
      <c r="E47" s="34"/>
      <c r="F47" s="34"/>
      <c r="G47" s="35"/>
      <c r="I47" s="29"/>
      <c r="J47" s="41" t="str">
        <f>+Estimador!J47</f>
        <v>Pagos de préstamos de equipo</v>
      </c>
      <c r="K47" s="25"/>
      <c r="L47" s="25"/>
      <c r="M47" s="91">
        <v>1000</v>
      </c>
    </row>
    <row r="48" spans="2:17" ht="15.75" x14ac:dyDescent="0.5">
      <c r="B48" s="6"/>
      <c r="C48" s="56"/>
      <c r="D48" s="56"/>
      <c r="E48" s="56"/>
      <c r="F48" s="56"/>
      <c r="G48" s="40"/>
      <c r="I48" s="29"/>
      <c r="J48" s="41" t="str">
        <f>+Estimador!J48</f>
        <v>Otros pagos de préstamos personales</v>
      </c>
      <c r="K48" s="25"/>
      <c r="L48" s="25"/>
      <c r="M48" s="91">
        <v>1500</v>
      </c>
    </row>
    <row r="49" spans="2:21" ht="15.75" x14ac:dyDescent="0.5">
      <c r="B49" s="20">
        <f>+Estimador!B49</f>
        <v>3</v>
      </c>
      <c r="C49" s="32"/>
      <c r="D49" s="32"/>
      <c r="E49" s="32"/>
      <c r="F49" s="32"/>
      <c r="G49" s="33"/>
      <c r="I49" s="29"/>
      <c r="J49" s="16" t="str">
        <f>+Estimador!J49</f>
        <v>Servicio Total Anual de Deuda</v>
      </c>
      <c r="K49" s="25"/>
      <c r="L49" s="25"/>
      <c r="M49" s="97">
        <f>SUM(M46:M48)</f>
        <v>5000</v>
      </c>
    </row>
    <row r="50" spans="2:21" ht="15.75" x14ac:dyDescent="0.5">
      <c r="B50" s="20"/>
      <c r="C50" s="34"/>
      <c r="D50" s="34"/>
      <c r="E50" s="34"/>
      <c r="F50" s="34"/>
      <c r="G50" s="35"/>
      <c r="I50" s="29"/>
      <c r="J50" s="16" t="str">
        <f>+Estimador!J50</f>
        <v>Margen de reembolso de la deuda de capital</v>
      </c>
      <c r="K50" s="25"/>
      <c r="L50" s="25"/>
      <c r="M50" s="98">
        <f>M44-M49</f>
        <v>10200</v>
      </c>
    </row>
    <row r="51" spans="2:21" ht="16.149999999999999" thickBot="1" x14ac:dyDescent="0.55000000000000004">
      <c r="B51" s="7"/>
      <c r="C51" s="8"/>
      <c r="D51" s="8"/>
      <c r="E51" s="8"/>
      <c r="F51" s="8"/>
      <c r="G51" s="12"/>
      <c r="I51" s="63"/>
      <c r="J51" s="64" t="str">
        <f>+Estimador!J51</f>
        <v>Ratio de cobertura de deuda a plazo</v>
      </c>
      <c r="K51" s="44"/>
      <c r="L51" s="44"/>
      <c r="M51" s="87">
        <f>M44/M49</f>
        <v>3.04</v>
      </c>
    </row>
    <row r="52" spans="2:21" ht="17.649999999999999" customHeight="1" x14ac:dyDescent="0.45">
      <c r="B52" s="86" t="s">
        <v>14</v>
      </c>
      <c r="I52" s="4"/>
    </row>
    <row r="54" spans="2:21" x14ac:dyDescent="0.45">
      <c r="U54" s="3" t="s">
        <v>0</v>
      </c>
    </row>
    <row r="55" spans="2:21" x14ac:dyDescent="0.45">
      <c r="B55" s="4"/>
      <c r="C55" s="4"/>
      <c r="D55" s="4"/>
      <c r="E55" s="4"/>
      <c r="F55" s="4"/>
      <c r="G55" s="4"/>
      <c r="H55" s="17"/>
    </row>
  </sheetData>
  <sheetProtection algorithmName="SHA-512" hashValue="Ul8cRjzxHcyh3X2OLJTaNReVa7otfE5tYrhsfP4Rl32SHu5CSRRhzzdU1ihtwt3JBjDbkL5VvoqZixpNM53Hyg==" saltValue="ElEEQSPD/2AErJPkaux93g==" spinCount="100000" sheet="1" objects="1" scenarios="1"/>
  <mergeCells count="57">
    <mergeCell ref="I45:M45"/>
    <mergeCell ref="J8:K8"/>
    <mergeCell ref="L8:M8"/>
    <mergeCell ref="B2:M2"/>
    <mergeCell ref="B3:M3"/>
    <mergeCell ref="D5:E5"/>
    <mergeCell ref="G5:H5"/>
    <mergeCell ref="J5:K5"/>
    <mergeCell ref="L5:M5"/>
    <mergeCell ref="H6:I6"/>
    <mergeCell ref="J6:K6"/>
    <mergeCell ref="L6:M6"/>
    <mergeCell ref="J7:K7"/>
    <mergeCell ref="L7:M7"/>
    <mergeCell ref="J17:K17"/>
    <mergeCell ref="J9:K9"/>
    <mergeCell ref="L9:M9"/>
    <mergeCell ref="J10:K10"/>
    <mergeCell ref="L10:M10"/>
    <mergeCell ref="J11:K11"/>
    <mergeCell ref="L11:M11"/>
    <mergeCell ref="J12:K12"/>
    <mergeCell ref="L12:M12"/>
    <mergeCell ref="J15:K15"/>
    <mergeCell ref="L15:M15"/>
    <mergeCell ref="J16:K16"/>
    <mergeCell ref="J27:K27"/>
    <mergeCell ref="L27:M27"/>
    <mergeCell ref="J18:K18"/>
    <mergeCell ref="L18:M18"/>
    <mergeCell ref="J19:K19"/>
    <mergeCell ref="L19:M19"/>
    <mergeCell ref="J20:K20"/>
    <mergeCell ref="J21:K21"/>
    <mergeCell ref="J22:K22"/>
    <mergeCell ref="L22:M22"/>
    <mergeCell ref="J23:K23"/>
    <mergeCell ref="L23:M23"/>
    <mergeCell ref="J26:K26"/>
    <mergeCell ref="J28:K28"/>
    <mergeCell ref="L28:M28"/>
    <mergeCell ref="J29:K29"/>
    <mergeCell ref="L29:M29"/>
    <mergeCell ref="J30:K30"/>
    <mergeCell ref="L30:M30"/>
    <mergeCell ref="J35:K35"/>
    <mergeCell ref="L35:M35"/>
    <mergeCell ref="F37:G37"/>
    <mergeCell ref="F38:G38"/>
    <mergeCell ref="J31:K31"/>
    <mergeCell ref="L31:M31"/>
    <mergeCell ref="J32:K32"/>
    <mergeCell ref="J33:K33"/>
    <mergeCell ref="L33:M33"/>
    <mergeCell ref="J34:K34"/>
    <mergeCell ref="L34:M34"/>
    <mergeCell ref="I37:L37"/>
  </mergeCells>
  <conditionalFormatting sqref="J26:K26">
    <cfRule type="cellIs" dxfId="28" priority="23" operator="lessThan">
      <formula>1.3</formula>
    </cfRule>
    <cfRule type="cellIs" dxfId="27" priority="24" operator="greaterThan">
      <formula>1.99</formula>
    </cfRule>
    <cfRule type="cellIs" dxfId="26" priority="25" operator="greaterThan">
      <formula>3</formula>
    </cfRule>
    <cfRule type="cellIs" dxfId="25" priority="26" operator="greaterThan">
      <formula>3</formula>
    </cfRule>
    <cfRule type="cellIs" dxfId="24" priority="27" operator="between">
      <formula>1.3</formula>
      <formula>3</formula>
    </cfRule>
    <cfRule type="cellIs" dxfId="23" priority="28" operator="lessThan">
      <formula>1.3</formula>
    </cfRule>
    <cfRule type="cellIs" dxfId="22" priority="29" operator="greaterThan">
      <formula>2</formula>
    </cfRule>
  </conditionalFormatting>
  <conditionalFormatting sqref="J28:K28">
    <cfRule type="cellIs" dxfId="21" priority="19" operator="lessThan">
      <formula>0.1</formula>
    </cfRule>
    <cfRule type="cellIs" dxfId="20" priority="20" operator="greaterThan">
      <formula>0.3</formula>
    </cfRule>
    <cfRule type="cellIs" dxfId="19" priority="21" operator="lessThan">
      <formula>0.1</formula>
    </cfRule>
    <cfRule type="cellIs" dxfId="18" priority="22" operator="greaterThan">
      <formula>"..30"</formula>
    </cfRule>
  </conditionalFormatting>
  <conditionalFormatting sqref="J29:K29">
    <cfRule type="cellIs" dxfId="17" priority="17" operator="lessThan">
      <formula>0.3</formula>
    </cfRule>
    <cfRule type="cellIs" dxfId="16" priority="18" operator="greaterThan">
      <formula>0.6</formula>
    </cfRule>
  </conditionalFormatting>
  <conditionalFormatting sqref="J30:K30">
    <cfRule type="cellIs" dxfId="15" priority="15" operator="lessThan">
      <formula>0.4</formula>
    </cfRule>
    <cfRule type="cellIs" dxfId="14" priority="16" operator="greaterThan">
      <formula>0.7</formula>
    </cfRule>
  </conditionalFormatting>
  <conditionalFormatting sqref="J31:K31">
    <cfRule type="cellIs" dxfId="13" priority="13" operator="lessThan">
      <formula>0.04</formula>
    </cfRule>
    <cfRule type="cellIs" dxfId="12" priority="14" operator="greaterThan">
      <formula>0.08</formula>
    </cfRule>
  </conditionalFormatting>
  <conditionalFormatting sqref="J32:K32">
    <cfRule type="cellIs" dxfId="11" priority="11" operator="lessThan">
      <formula>0.03</formula>
    </cfRule>
    <cfRule type="cellIs" dxfId="10" priority="12" operator="greaterThan">
      <formula>0.1</formula>
    </cfRule>
  </conditionalFormatting>
  <conditionalFormatting sqref="J33:K33">
    <cfRule type="cellIs" dxfId="9" priority="9" operator="lessThan">
      <formula>0.3</formula>
    </cfRule>
    <cfRule type="cellIs" dxfId="8" priority="10" operator="greaterThan">
      <formula>0.45</formula>
    </cfRule>
  </conditionalFormatting>
  <conditionalFormatting sqref="J34:K34">
    <cfRule type="cellIs" dxfId="7" priority="5" operator="greaterThan">
      <formula>0.8</formula>
    </cfRule>
    <cfRule type="cellIs" dxfId="6" priority="6" operator="between">
      <formula>0.0001</formula>
      <formula>0.6</formula>
    </cfRule>
    <cfRule type="cellIs" dxfId="5" priority="7" operator="between">
      <formula>0</formula>
      <formula>0.6</formula>
    </cfRule>
    <cfRule type="cellIs" dxfId="4" priority="8" operator="greaterThan">
      <formula>0.8</formula>
    </cfRule>
  </conditionalFormatting>
  <conditionalFormatting sqref="J35:K35">
    <cfRule type="cellIs" dxfId="3" priority="3" operator="lessThan">
      <formula>0.1</formula>
    </cfRule>
    <cfRule type="cellIs" dxfId="2" priority="4" operator="greaterThan">
      <formula>0.2</formula>
    </cfRule>
  </conditionalFormatting>
  <conditionalFormatting sqref="M51">
    <cfRule type="cellIs" dxfId="1" priority="1" operator="lessThan">
      <formula>1.25</formula>
    </cfRule>
    <cfRule type="cellIs" dxfId="0" priority="2" operator="greaterThan">
      <formula>1.75</formula>
    </cfRule>
  </conditionalFormatting>
  <printOptions horizontalCentered="1"/>
  <pageMargins left="0.45" right="0.45" top="0.45" bottom="0.5" header="0.3" footer="0.2"/>
  <pageSetup scale="75" fitToHeight="0" orientation="portrait" r:id="rId1"/>
  <headerFooter>
    <oddFooter>&amp;C
This material is based upon work supported by USDA-NIFA under Award Number 2020-38504-32381.  Project Title: "Enhancing Farmer Resiliency and Financial Benchmarking Diversity through Technology Inspired Delivery and Collaborative Mentorship."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Léame</vt:lpstr>
      <vt:lpstr>Estimador</vt:lpstr>
      <vt:lpstr>Tarjeta de Puntuación </vt:lpstr>
      <vt:lpstr>Estándar Financiero Glosario</vt:lpstr>
      <vt:lpstr>Muestra</vt:lpstr>
      <vt:lpstr>Estimador!Print_Area</vt:lpstr>
      <vt:lpstr>Léame!Print_Area</vt:lpstr>
      <vt:lpstr>Muestra!Print_Area</vt:lpstr>
      <vt:lpstr>Estimador!Print_Titles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Lecy, Delray D</dc:creator>
  <cp:lastModifiedBy>Delray Lecy</cp:lastModifiedBy>
  <cp:lastPrinted>2021-02-04T14:24:22Z</cp:lastPrinted>
  <dcterms:created xsi:type="dcterms:W3CDTF">2014-10-07T18:55:28Z</dcterms:created>
  <dcterms:modified xsi:type="dcterms:W3CDTF">2021-02-04T14:25:26Z</dcterms:modified>
</cp:coreProperties>
</file>